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ina7690\Desktop\TRAVEL\"/>
    </mc:Choice>
  </mc:AlternateContent>
  <xr:revisionPtr revIDLastSave="0" documentId="8_{4E59FC5F-E50E-4BA9-B82A-354CF3FC8585}" xr6:coauthVersionLast="47" xr6:coauthVersionMax="47" xr10:uidLastSave="{00000000-0000-0000-0000-000000000000}"/>
  <bookViews>
    <workbookView xWindow="-28920" yWindow="-120" windowWidth="29040" windowHeight="15720" activeTab="1" xr2:uid="{1490F8A0-CB35-45AD-8BCD-5E9217F960B1}"/>
  </bookViews>
  <sheets>
    <sheet name="Instructions" sheetId="9" r:id="rId1"/>
    <sheet name="MB-Stateside Trvl Expense Claim" sheetId="14" r:id="rId2"/>
    <sheet name="Versions" sheetId="10" state="hidden" r:id="rId3"/>
    <sheet name="Data" sheetId="5" state="hidden" r:id="rId4"/>
  </sheets>
  <definedNames>
    <definedName name="_xlnm.Print_Area" localSheetId="1">'MB-Stateside Trvl Expense Claim'!$A$1:$AD$62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14" l="1"/>
  <c r="E23" i="14"/>
  <c r="E24" i="14"/>
  <c r="E25" i="14"/>
  <c r="E26" i="14"/>
  <c r="E27" i="14"/>
  <c r="E28" i="14"/>
  <c r="E29" i="14"/>
  <c r="E30" i="14"/>
  <c r="E31" i="14"/>
  <c r="E32" i="14"/>
  <c r="E33" i="14"/>
  <c r="E34" i="14"/>
  <c r="E35" i="14"/>
  <c r="E36" i="14"/>
  <c r="E37" i="14"/>
  <c r="X21" i="14"/>
  <c r="R29" i="14" l="1"/>
  <c r="R30" i="14"/>
  <c r="R31" i="14"/>
  <c r="R32" i="14"/>
  <c r="R33" i="14"/>
  <c r="R34" i="14"/>
  <c r="R35" i="14"/>
  <c r="R36" i="14"/>
  <c r="R37" i="14"/>
  <c r="J37" i="14" l="1"/>
  <c r="I37" i="14"/>
  <c r="H37" i="14"/>
  <c r="G37" i="14"/>
  <c r="D37" i="14"/>
  <c r="S37" i="14" s="1"/>
  <c r="J36" i="14"/>
  <c r="I36" i="14"/>
  <c r="H36" i="14"/>
  <c r="G36" i="14"/>
  <c r="D36" i="14"/>
  <c r="S36" i="14" s="1"/>
  <c r="J35" i="14"/>
  <c r="I35" i="14"/>
  <c r="H35" i="14"/>
  <c r="G35" i="14"/>
  <c r="D35" i="14"/>
  <c r="S35" i="14" s="1"/>
  <c r="J34" i="14"/>
  <c r="I34" i="14"/>
  <c r="H34" i="14"/>
  <c r="G34" i="14"/>
  <c r="D34" i="14"/>
  <c r="J33" i="14"/>
  <c r="I33" i="14"/>
  <c r="H33" i="14"/>
  <c r="G33" i="14"/>
  <c r="D33" i="14"/>
  <c r="S33" i="14" s="1"/>
  <c r="J32" i="14"/>
  <c r="I32" i="14"/>
  <c r="H32" i="14"/>
  <c r="G32" i="14"/>
  <c r="D32" i="14"/>
  <c r="S32" i="14" s="1"/>
  <c r="J31" i="14"/>
  <c r="I31" i="14"/>
  <c r="H31" i="14"/>
  <c r="G31" i="14"/>
  <c r="D31" i="14"/>
  <c r="S31" i="14" s="1"/>
  <c r="J30" i="14"/>
  <c r="I30" i="14"/>
  <c r="H30" i="14"/>
  <c r="G30" i="14"/>
  <c r="D30" i="14"/>
  <c r="J29" i="14"/>
  <c r="I29" i="14"/>
  <c r="H29" i="14"/>
  <c r="G29" i="14"/>
  <c r="D29" i="14"/>
  <c r="S29" i="14" s="1"/>
  <c r="J28" i="14"/>
  <c r="I28" i="14"/>
  <c r="H28" i="14"/>
  <c r="G28" i="14"/>
  <c r="D28" i="14"/>
  <c r="J27" i="14"/>
  <c r="I27" i="14"/>
  <c r="D27" i="14"/>
  <c r="R27" i="14" s="1"/>
  <c r="D26" i="14"/>
  <c r="D25" i="14"/>
  <c r="R25" i="14" s="1"/>
  <c r="D24" i="14"/>
  <c r="D23" i="14"/>
  <c r="AD21" i="14"/>
  <c r="AC21" i="14"/>
  <c r="AB21" i="14"/>
  <c r="AA21" i="14"/>
  <c r="T44" i="14"/>
  <c r="N49" i="14" s="1"/>
  <c r="Q21" i="14"/>
  <c r="P21" i="14"/>
  <c r="O21" i="14"/>
  <c r="M21" i="14"/>
  <c r="L21" i="14"/>
  <c r="E19" i="14"/>
  <c r="R28" i="14" l="1"/>
  <c r="S28" i="14" s="1"/>
  <c r="S26" i="14"/>
  <c r="R26" i="14"/>
  <c r="R24" i="14"/>
  <c r="S24" i="14" s="1"/>
  <c r="S30" i="14"/>
  <c r="S34" i="14"/>
  <c r="S27" i="14"/>
  <c r="S25" i="14"/>
  <c r="T27" i="14"/>
  <c r="U27" i="14"/>
  <c r="V27" i="14"/>
  <c r="U33" i="14"/>
  <c r="V33" i="14"/>
  <c r="T33" i="14"/>
  <c r="V32" i="14"/>
  <c r="U32" i="14"/>
  <c r="T32" i="14"/>
  <c r="U25" i="14"/>
  <c r="V25" i="14"/>
  <c r="T25" i="14"/>
  <c r="V31" i="14"/>
  <c r="T31" i="14"/>
  <c r="U31" i="14"/>
  <c r="T34" i="14"/>
  <c r="U34" i="14"/>
  <c r="V34" i="14"/>
  <c r="T30" i="14"/>
  <c r="U30" i="14"/>
  <c r="V30" i="14"/>
  <c r="T29" i="14"/>
  <c r="U29" i="14"/>
  <c r="V29" i="14"/>
  <c r="T37" i="14"/>
  <c r="U37" i="14"/>
  <c r="V37" i="14"/>
  <c r="V28" i="14"/>
  <c r="T36" i="14"/>
  <c r="U36" i="14"/>
  <c r="V36" i="14"/>
  <c r="T26" i="14"/>
  <c r="U26" i="14"/>
  <c r="V26" i="14"/>
  <c r="T35" i="14"/>
  <c r="U35" i="14"/>
  <c r="V35" i="14"/>
  <c r="AD18" i="14"/>
  <c r="T43" i="14" s="1"/>
  <c r="R23" i="14"/>
  <c r="V23" i="14" s="1"/>
  <c r="U28" i="14" l="1"/>
  <c r="T28" i="14"/>
  <c r="T24" i="14"/>
  <c r="U24" i="14"/>
  <c r="V24" i="14"/>
  <c r="K26" i="14"/>
  <c r="T23" i="14"/>
  <c r="S23" i="14"/>
  <c r="U23" i="14"/>
  <c r="K34" i="14"/>
  <c r="W34" i="14" s="1"/>
  <c r="K31" i="14"/>
  <c r="W31" i="14" s="1"/>
  <c r="K33" i="14"/>
  <c r="W33" i="14" s="1"/>
  <c r="K30" i="14"/>
  <c r="W30" i="14" s="1"/>
  <c r="K36" i="14"/>
  <c r="W36" i="14" s="1"/>
  <c r="K27" i="14"/>
  <c r="W27" i="14" s="1"/>
  <c r="K25" i="14"/>
  <c r="W25" i="14" s="1"/>
  <c r="K32" i="14"/>
  <c r="W32" i="14" s="1"/>
  <c r="K35" i="14"/>
  <c r="W35" i="14" s="1"/>
  <c r="K37" i="14"/>
  <c r="W37" i="14" s="1"/>
  <c r="K29" i="14"/>
  <c r="W29" i="14" s="1"/>
  <c r="K24" i="14" l="1"/>
  <c r="W24" i="14" s="1"/>
  <c r="K28" i="14"/>
  <c r="W28" i="14" s="1"/>
  <c r="W26" i="14"/>
  <c r="K23" i="14"/>
  <c r="W23" i="14" s="1"/>
  <c r="K21" i="14" l="1"/>
  <c r="W21" i="14" s="1"/>
  <c r="W18" i="14" s="1"/>
  <c r="T42" i="14" s="1"/>
  <c r="T45" i="14" s="1"/>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alcChain>
</file>

<file path=xl/sharedStrings.xml><?xml version="1.0" encoding="utf-8"?>
<sst xmlns="http://schemas.openxmlformats.org/spreadsheetml/2006/main" count="186" uniqueCount="151">
  <si>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</si>
  <si>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</si>
  <si>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</si>
  <si>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</si>
  <si>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</si>
  <si>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</si>
  <si>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</si>
  <si>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</si>
  <si>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</si>
  <si>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</si>
  <si>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</si>
  <si>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</si>
  <si>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</si>
  <si>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</si>
  <si>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</si>
  <si>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</si>
  <si>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</si>
  <si>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Domestic Rates (GSA)</t>
  </si>
  <si>
    <t>International</t>
  </si>
  <si>
    <t>Total</t>
  </si>
  <si>
    <t>Incidental</t>
  </si>
  <si>
    <t>Bfast</t>
  </si>
  <si>
    <t>D/I</t>
  </si>
  <si>
    <t>Full Amt</t>
  </si>
  <si>
    <t>International Deductions</t>
  </si>
  <si>
    <t>Travel Details</t>
  </si>
  <si>
    <t>M&amp;IE Total</t>
  </si>
  <si>
    <t>Transportation</t>
  </si>
  <si>
    <t>Type</t>
  </si>
  <si>
    <t>Car Rental</t>
  </si>
  <si>
    <t>Ground/Service</t>
  </si>
  <si>
    <t>Car Mileage</t>
  </si>
  <si>
    <t>Amount</t>
  </si>
  <si>
    <t>Not Claiming Per Diem</t>
  </si>
  <si>
    <t>Travel Date</t>
  </si>
  <si>
    <t>Personal Day?
Yes = 1</t>
  </si>
  <si>
    <t>Ground Transport*</t>
  </si>
  <si>
    <t>Miles*</t>
  </si>
  <si>
    <t>Airfare*</t>
  </si>
  <si>
    <t>Lodging*</t>
  </si>
  <si>
    <t>Business Expense*</t>
  </si>
  <si>
    <t>Car Rental*</t>
  </si>
  <si>
    <t xml:space="preserve">Alaska/Hawaii (DoD) or
International Rates (State Dept) </t>
  </si>
  <si>
    <t>Provided Meals/
Meals outside of Trip</t>
  </si>
  <si>
    <t>M&amp;IE Rates/Day
based on Rate Type</t>
  </si>
  <si>
    <t>Notes (optional)</t>
  </si>
  <si>
    <t>Enter Travel Start and End Dates. (You will receive a prompt if the total number of days at top differs from the detail.)</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</si>
  <si>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</si>
  <si>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</si>
  <si>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</si>
  <si>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</si>
  <si>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</si>
  <si>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</si>
  <si>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</si>
  <si>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</si>
  <si>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</si>
  <si>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</si>
  <si>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</si>
  <si>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Print page to PDF and attach to the Claim Submission form for routing. Ensure additional back-up/supporting documentation is also provided (identified with asterisk*).</t>
  </si>
  <si>
    <t>Instructions for completing the Travel Claim Worksheet</t>
  </si>
  <si>
    <t>For conversion rates, refer to OANDA Currency Converter.</t>
  </si>
  <si>
    <t>Version</t>
  </si>
  <si>
    <t>Original</t>
  </si>
  <si>
    <t>Merged cells X10:Y11, F11:P11</t>
  </si>
  <si>
    <t>Changes</t>
  </si>
  <si>
    <t>Date</t>
  </si>
  <si>
    <t>California State University, Monterey Bay</t>
  </si>
  <si>
    <t xml:space="preserve"> Travel Expense Claim</t>
  </si>
  <si>
    <t>Claimants Name</t>
  </si>
  <si>
    <t>Position/Title</t>
  </si>
  <si>
    <t>Department</t>
  </si>
  <si>
    <t>Department Contact  and Extention</t>
  </si>
  <si>
    <t>Residence Address</t>
  </si>
  <si>
    <t>Purpose of Trip</t>
  </si>
  <si>
    <t>City</t>
  </si>
  <si>
    <t>State</t>
  </si>
  <si>
    <t>Zip Code</t>
  </si>
  <si>
    <t xml:space="preserve">Destination </t>
  </si>
  <si>
    <t>City and Zip code (Only Enter Lodging Destinations)</t>
  </si>
  <si>
    <t>Total Reimbursable Expense</t>
  </si>
  <si>
    <t xml:space="preserve"> </t>
  </si>
  <si>
    <t>Account Description</t>
  </si>
  <si>
    <t>Account</t>
  </si>
  <si>
    <t>Select from Drop down</t>
  </si>
  <si>
    <t>Drop-down</t>
  </si>
  <si>
    <t>In-state Travel</t>
  </si>
  <si>
    <t>Out-of-state Travel</t>
  </si>
  <si>
    <t>Foreign Travel</t>
  </si>
  <si>
    <t>Personal Vehicle Mileage</t>
  </si>
  <si>
    <t>Mileage (606806)</t>
  </si>
  <si>
    <r>
      <rPr>
        <b/>
        <sz val="11"/>
        <color theme="1"/>
        <rFont val="Calibri"/>
        <family val="2"/>
        <scheme val="minor"/>
      </rPr>
      <t>Athletics</t>
    </r>
    <r>
      <rPr>
        <sz val="11"/>
        <color theme="1"/>
        <rFont val="Calibri"/>
        <family val="2"/>
        <scheme val="minor"/>
      </rPr>
      <t>- In-state Travel</t>
    </r>
  </si>
  <si>
    <r>
      <rPr>
        <b/>
        <sz val="11"/>
        <color theme="1"/>
        <rFont val="Calibri"/>
        <family val="2"/>
        <scheme val="minor"/>
      </rPr>
      <t>Athletics</t>
    </r>
    <r>
      <rPr>
        <sz val="11"/>
        <color theme="1"/>
        <rFont val="Calibri"/>
        <family val="2"/>
        <scheme val="minor"/>
      </rPr>
      <t>-Out-of-state Travel</t>
    </r>
  </si>
  <si>
    <t>In-state Student Travel</t>
  </si>
  <si>
    <t>Out-of-state Student Travel</t>
  </si>
  <si>
    <t>Ind Contractor Travel (non-emp)</t>
  </si>
  <si>
    <t>Contractor Trvl(613817)</t>
  </si>
  <si>
    <t xml:space="preserve">Registration Fees </t>
  </si>
  <si>
    <t>Reg  (660009)</t>
  </si>
  <si>
    <t>Hospitality</t>
  </si>
  <si>
    <t>Non-employee Travel</t>
  </si>
  <si>
    <t>Non-Emp (660864)</t>
  </si>
  <si>
    <t>Faculty Recruitment</t>
  </si>
  <si>
    <t>Fac Recruit (660806)</t>
  </si>
  <si>
    <t>Staff Recruitment</t>
  </si>
  <si>
    <t>Staff Recruit (660865)</t>
  </si>
  <si>
    <t>Travel Summary</t>
  </si>
  <si>
    <t>Expense Distribution</t>
  </si>
  <si>
    <t>Total Reimbursable Expense:</t>
  </si>
  <si>
    <t>RAT Amount Approved:</t>
  </si>
  <si>
    <t>Total Non-Reimbursable Expense:</t>
  </si>
  <si>
    <t>Claim Total:</t>
  </si>
  <si>
    <r>
      <t xml:space="preserve">I hereby certify that I was authorized to travel, the above is a true and accurate statement of the actual travel expenses incurred by me in accordance with existing travel rules and regulations of the California State University (CSU) and California State University, Monterey Bay (CSUMB), I have not and will not seek reimbursement for (1) a duplicate claim or (2) from any other source, and that all items were for the official business of the CSU and/or CSUMB. 
Current CSU Travel Policy: </t>
    </r>
    <r>
      <rPr>
        <u/>
        <sz val="11"/>
        <color rgb="FF0000FF"/>
        <rFont val="Calibri"/>
        <family val="2"/>
        <scheme val="minor"/>
      </rPr>
      <t xml:space="preserve">https://calstate.policystat.com/policy/10485892/latest/ </t>
    </r>
    <r>
      <rPr>
        <sz val="11"/>
        <color rgb="FF000000"/>
        <rFont val="Calibri"/>
        <family val="2"/>
        <scheme val="minor"/>
      </rPr>
      <t xml:space="preserve">
I have reviewed and now certify that if I am using a privately owned or rental vehicle, I, a) have a current "Authorization to use Privately Owned Vehicle" form  (STD.261) on file with the University (for private vehicle only); b) have the minimum liability insurance as required by State law; c) I have satisfied the State Defensive Driver Training requirement.  </t>
    </r>
  </si>
  <si>
    <t>Signature of Officer Approving Payment</t>
  </si>
  <si>
    <t>Signature of Claimant</t>
  </si>
  <si>
    <t xml:space="preserve">  Print Name</t>
  </si>
  <si>
    <t>Registration fees</t>
  </si>
  <si>
    <t>Travel Advance Received:</t>
  </si>
  <si>
    <t>Travel Advance*</t>
  </si>
  <si>
    <t>Business Justification/Remarks:</t>
  </si>
  <si>
    <t>Total Trip Cost</t>
  </si>
  <si>
    <t>Enter claimant's information</t>
  </si>
  <si>
    <t>Populate the location table with the domestic or international cities (zip code)/states or country where you lodged for the night.</t>
  </si>
  <si>
    <t>Kindly ensure to clearly distinguish between reimbursable (out-of-pocket expenses) and non-reimbursable expenses in the following section</t>
  </si>
  <si>
    <t>Insert amounts that have already been paid by the university (cash/check) in the Advance column and review the 'Total reimbursable expense' amount.</t>
  </si>
  <si>
    <t>Expense Distribution,Business Justification, Travel Summary and Signatures</t>
  </si>
  <si>
    <t>Fund</t>
  </si>
  <si>
    <t>Department ID</t>
  </si>
  <si>
    <t>Program</t>
  </si>
  <si>
    <t>Class</t>
  </si>
  <si>
    <t>Project</t>
  </si>
  <si>
    <t>Reimbursable Expenses</t>
  </si>
  <si>
    <t xml:space="preserve">Non Reimbursable </t>
  </si>
  <si>
    <t>Total Non Reimbursable Expense</t>
  </si>
  <si>
    <t>Select the appropriate chartfields to complete each line of the travel expense.</t>
  </si>
  <si>
    <t>Provide business justification or remarks if necessary.</t>
  </si>
  <si>
    <t>Review the travel summary table.</t>
  </si>
  <si>
    <t>Per Diem</t>
  </si>
  <si>
    <t>In-State Trvl (606001)</t>
  </si>
  <si>
    <t>Out of State Trvl (606002)</t>
  </si>
  <si>
    <t>Foreign Trvl (606802)</t>
  </si>
  <si>
    <t>Athletics: In-State Trvl (606807)</t>
  </si>
  <si>
    <t>Athlethics Out of State Trvl (606808)</t>
  </si>
  <si>
    <t>In-State Stdnt Trvl (606809)</t>
  </si>
  <si>
    <t>Out of State Stdnt Trvl (606810)</t>
  </si>
  <si>
    <t>Hospitality (660828)</t>
  </si>
  <si>
    <t>Enter the number of Miles you are claiming for your personal car (Rate =&gt; .67/mile).</t>
  </si>
  <si>
    <t>Travel Advances</t>
  </si>
  <si>
    <t>Travel Advance (107800)</t>
  </si>
  <si>
    <t>Local Travel&lt;25 miles(660863)</t>
  </si>
  <si>
    <t>Local Travel &lt;25 miles</t>
  </si>
  <si>
    <t>Domestic Ranges (updated 10/15/2024)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</si>
</sst>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41" x14ac:knownFonts="1">
    <font>
      <sz val="11"/>
      <color theme="1"/>
      <name val="Calibri"/>
      <family val="2"/>
      <scheme val="minor"/>
    </font>
    <font>
      <sz val="11"/>
      <color theme="1"/>
      <name val="Calibri"/>
      <family val="2"/>
      <scheme val="minor"/>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11"/>
      <color rgb="FF000000"/>
      <name val="Calibri"/>
      <family val="2"/>
      <scheme val="minor"/>
    </font>
    <font>
      <i/>
      <sz val="11"/>
      <color rgb="FF000000"/>
      <name val="Calibri"/>
      <family val="2"/>
      <scheme val="minor"/>
    </font>
    <font>
      <sz val="11"/>
      <name val="Calibri"/>
      <family val="2"/>
      <scheme val="minor"/>
    </font>
    <font>
      <b/>
      <sz val="11"/>
      <color theme="0"/>
      <name val="Calibri"/>
      <family val="2"/>
      <scheme val="minor"/>
    </font>
    <font>
      <b/>
      <sz val="16"/>
      <color theme="1"/>
      <name val="Calibri"/>
      <family val="2"/>
      <scheme val="minor"/>
    </font>
    <font>
      <b/>
      <sz val="16"/>
      <name val="Calibri"/>
      <family val="2"/>
      <scheme val="minor"/>
    </font>
    <font>
      <b/>
      <sz val="10"/>
      <name val="Calibri"/>
      <family val="2"/>
      <scheme val="minor"/>
    </font>
    <font>
      <sz val="10"/>
      <name val="Calibri"/>
      <family val="2"/>
      <scheme val="minor"/>
    </font>
    <font>
      <i/>
      <sz val="10"/>
      <name val="Calibri"/>
      <family val="2"/>
      <scheme val="minor"/>
    </font>
    <font>
      <u/>
      <sz val="10"/>
      <name val="Calibri"/>
      <family val="2"/>
      <scheme val="minor"/>
    </font>
    <font>
      <sz val="12"/>
      <name val="Times New Roman"/>
      <family val="1"/>
    </font>
    <font>
      <b/>
      <sz val="11"/>
      <name val="Calibri"/>
      <family val="2"/>
      <scheme val="minor"/>
    </font>
    <font>
      <sz val="10.5"/>
      <name val="Calibri"/>
      <family val="2"/>
      <scheme val="minor"/>
    </font>
    <font>
      <sz val="10.5"/>
      <color theme="1"/>
      <name val="Calibri Light"/>
      <family val="2"/>
      <scheme val="major"/>
    </font>
    <font>
      <b/>
      <i/>
      <sz val="12"/>
      <color rgb="FFFF0000"/>
      <name val="Calibri"/>
      <family val="2"/>
      <scheme val="minor"/>
    </font>
    <font>
      <u/>
      <sz val="11"/>
      <color rgb="FF0000FF"/>
      <name val="Calibri"/>
      <family val="2"/>
      <scheme val="minor"/>
    </font>
    <font>
      <b/>
      <sz val="10.5"/>
      <name val="Calibri"/>
      <family val="2"/>
      <scheme val="minor"/>
    </font>
    <font>
      <sz val="10.5"/>
      <color theme="1"/>
      <name val="Calibri"/>
      <family val="2"/>
      <scheme val="minor"/>
    </font>
    <font>
      <b/>
      <sz val="10"/>
      <color rgb="FF1B1B1B"/>
      <name val="Roboto"/>
    </font>
    <font>
      <sz val="10"/>
      <color theme="1"/>
      <name val="Calibri"/>
      <family val="2"/>
      <scheme val="minor"/>
    </font>
    <font>
      <b/>
      <sz val="11"/>
      <color rgb="FF000000"/>
      <name val="Calibri"/>
      <family val="2"/>
      <scheme val="minor"/>
    </font>
    <font>
      <b/>
      <sz val="11"/>
      <color rgb="FF1B1B1B"/>
      <name val="Calibri"/>
      <family val="2"/>
      <scheme val="minor"/>
    </font>
    <font>
      <sz val="20"/>
      <color theme="0"/>
      <name val="Calibri"/>
      <family val="2"/>
      <scheme val="minor"/>
    </font>
    <font>
      <sz val="11"/>
      <color theme="0"/>
      <name val="Calibri"/>
      <family val="2"/>
      <scheme val="minor"/>
    </font>
    <font>
      <sz val="10.5"/>
      <color rgb="FF1B1B1B"/>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rgb="FF000000"/>
      </patternFill>
    </fill>
    <fill>
      <patternFill patternType="solid">
        <fgColor theme="1" tint="4.9989318521683403E-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496786"/>
        <bgColor indexed="64"/>
      </patternFill>
    </fill>
    <fill>
      <patternFill patternType="solid">
        <fgColor rgb="FF844352"/>
        <bgColor indexed="64"/>
      </patternFill>
    </fill>
    <fill>
      <patternFill patternType="solid">
        <fgColor rgb="FFC2CFCA"/>
        <bgColor indexed="64"/>
      </patternFill>
    </fill>
    <fill>
      <patternFill patternType="solid">
        <fgColor rgb="FFAEBAC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xf numFmtId="0" fontId="26" fillId="0" borderId="0"/>
    <xf numFmtId="0" fontId="26" fillId="0" borderId="0"/>
  </cellStyleXfs>
  <cellXfs count="302">
    <xf numFmtId="0" fontId="0" fillId="0" borderId="0" xfId="0"/>
    <xf numFmtId="0" fontId="4" fillId="0" borderId="0" xfId="0" applyFont="1"/>
    <xf numFmtId="0" fontId="5" fillId="0" borderId="0" xfId="0" applyFont="1"/>
    <xf numFmtId="164" fontId="0" fillId="0" borderId="0" xfId="0" applyNumberFormat="1"/>
    <xf numFmtId="0" fontId="8" fillId="2" borderId="2" xfId="0" applyFont="1" applyFill="1" applyBorder="1" applyAlignment="1">
      <alignment vertical="center" wrapText="1"/>
    </xf>
    <xf numFmtId="6" fontId="7" fillId="2" borderId="2" xfId="0" applyNumberFormat="1" applyFont="1" applyFill="1" applyBorder="1" applyAlignment="1">
      <alignment vertical="top" wrapText="1"/>
    </xf>
    <xf numFmtId="0" fontId="7" fillId="2" borderId="2" xfId="0" applyFont="1" applyFill="1" applyBorder="1" applyAlignment="1">
      <alignment vertical="top" wrapText="1"/>
    </xf>
    <xf numFmtId="9" fontId="8" fillId="2" borderId="2" xfId="1" applyFont="1" applyFill="1" applyBorder="1" applyAlignment="1">
      <alignment vertical="center" wrapText="1"/>
    </xf>
    <xf numFmtId="1" fontId="7" fillId="2" borderId="2" xfId="0" applyNumberFormat="1" applyFont="1" applyFill="1" applyBorder="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9" fontId="8" fillId="0" borderId="2" xfId="1" applyFont="1" applyFill="1" applyBorder="1" applyAlignment="1">
      <alignment vertical="center" wrapText="1"/>
    </xf>
    <xf numFmtId="9" fontId="8" fillId="0" borderId="4" xfId="1" applyFont="1" applyFill="1" applyBorder="1" applyAlignment="1">
      <alignment vertical="center" wrapText="1"/>
    </xf>
    <xf numFmtId="6" fontId="7" fillId="0" borderId="3" xfId="0" applyNumberFormat="1" applyFont="1" applyBorder="1" applyAlignment="1">
      <alignment vertical="top" wrapText="1"/>
    </xf>
    <xf numFmtId="0" fontId="7" fillId="0" borderId="2" xfId="0" applyFont="1" applyBorder="1" applyAlignment="1">
      <alignment vertical="top" wrapText="1"/>
    </xf>
    <xf numFmtId="0" fontId="7" fillId="0" borderId="4" xfId="0" applyFont="1" applyBorder="1" applyAlignment="1">
      <alignment vertical="top" wrapText="1"/>
    </xf>
    <xf numFmtId="6" fontId="7" fillId="0" borderId="8" xfId="0" applyNumberFormat="1"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164" fontId="2" fillId="3" borderId="0" xfId="0" applyNumberFormat="1" applyFont="1" applyFill="1" applyAlignment="1">
      <alignment vertical="center" wrapText="1"/>
    </xf>
    <xf numFmtId="164" fontId="2" fillId="2" borderId="0" xfId="0" applyNumberFormat="1" applyFont="1" applyFill="1" applyAlignment="1">
      <alignment vertical="center" wrapText="1"/>
    </xf>
    <xf numFmtId="6" fontId="8" fillId="0" borderId="5" xfId="0" applyNumberFormat="1" applyFont="1" applyBorder="1" applyAlignment="1">
      <alignment vertical="center" wrapText="1"/>
    </xf>
    <xf numFmtId="6" fontId="8" fillId="0" borderId="3" xfId="0" applyNumberFormat="1" applyFont="1" applyBorder="1" applyAlignment="1">
      <alignment vertical="center" wrapText="1"/>
    </xf>
    <xf numFmtId="6" fontId="0" fillId="0" borderId="0" xfId="0" applyNumberFormat="1"/>
    <xf numFmtId="6" fontId="3" fillId="0" borderId="0" xfId="0" applyNumberFormat="1" applyFont="1"/>
    <xf numFmtId="0" fontId="0" fillId="0" borderId="0" xfId="0" applyAlignment="1">
      <alignment vertical="top"/>
    </xf>
    <xf numFmtId="0" fontId="6" fillId="0" borderId="0" xfId="2"/>
    <xf numFmtId="0" fontId="16" fillId="0" borderId="0" xfId="0" applyFont="1" applyAlignment="1">
      <alignment wrapText="1"/>
    </xf>
    <xf numFmtId="0" fontId="6" fillId="0" borderId="0" xfId="2" applyAlignment="1">
      <alignment wrapText="1"/>
    </xf>
    <xf numFmtId="0" fontId="16" fillId="0" borderId="0" xfId="0" applyFont="1" applyAlignment="1">
      <alignment vertical="top" wrapText="1"/>
    </xf>
    <xf numFmtId="0" fontId="6" fillId="0" borderId="0" xfId="2" applyAlignment="1">
      <alignment vertical="top" wrapText="1"/>
    </xf>
    <xf numFmtId="0" fontId="6" fillId="0" borderId="0" xfId="2" applyFill="1" applyBorder="1" applyAlignment="1">
      <alignment vertical="top" wrapText="1"/>
    </xf>
    <xf numFmtId="0" fontId="0" fillId="0" borderId="19" xfId="0" applyBorder="1"/>
    <xf numFmtId="0" fontId="0" fillId="0" borderId="20" xfId="0" applyBorder="1"/>
    <xf numFmtId="0" fontId="0" fillId="0" borderId="14" xfId="0" applyBorder="1"/>
    <xf numFmtId="0" fontId="0" fillId="0" borderId="1" xfId="0" applyBorder="1"/>
    <xf numFmtId="0" fontId="0" fillId="0" borderId="15" xfId="0" applyBorder="1"/>
    <xf numFmtId="0" fontId="0" fillId="0" borderId="16" xfId="0" applyBorder="1"/>
    <xf numFmtId="14" fontId="0" fillId="0" borderId="16" xfId="0" applyNumberFormat="1" applyBorder="1"/>
    <xf numFmtId="0" fontId="4" fillId="0" borderId="13" xfId="0" applyFont="1" applyBorder="1"/>
    <xf numFmtId="0" fontId="4" fillId="0" borderId="12" xfId="0" applyFont="1" applyBorder="1"/>
    <xf numFmtId="0" fontId="0" fillId="0" borderId="11" xfId="0" applyBorder="1"/>
    <xf numFmtId="0" fontId="20" fillId="0" borderId="0" xfId="0" applyFont="1" applyAlignment="1" applyProtection="1">
      <alignment vertical="center"/>
      <protection locked="0"/>
    </xf>
    <xf numFmtId="0" fontId="5" fillId="0" borderId="0" xfId="0" applyFont="1" applyProtection="1">
      <protection locked="0"/>
    </xf>
    <xf numFmtId="0" fontId="0" fillId="0" borderId="0" xfId="0" applyProtection="1">
      <protection locked="0"/>
    </xf>
    <xf numFmtId="0" fontId="4" fillId="0" borderId="0" xfId="0" applyFont="1" applyProtection="1">
      <protection locked="0"/>
    </xf>
    <xf numFmtId="14" fontId="21" fillId="0" borderId="0" xfId="0" applyNumberFormat="1" applyFont="1" applyAlignment="1" applyProtection="1">
      <alignment horizontal="left"/>
      <protection locked="0"/>
    </xf>
    <xf numFmtId="0" fontId="22" fillId="0" borderId="0" xfId="0" applyFont="1" applyProtection="1">
      <protection locked="0"/>
    </xf>
    <xf numFmtId="0" fontId="23" fillId="0" borderId="0" xfId="0" applyFont="1" applyProtection="1">
      <protection locked="0"/>
    </xf>
    <xf numFmtId="0" fontId="22" fillId="0" borderId="0" xfId="0" applyFont="1" applyAlignment="1" applyProtection="1">
      <alignment horizontal="left" wrapText="1"/>
      <protection locked="0"/>
    </xf>
    <xf numFmtId="0" fontId="24" fillId="0" borderId="0" xfId="0" applyFont="1" applyAlignment="1" applyProtection="1">
      <alignment vertical="center" wrapText="1"/>
      <protection locked="0"/>
    </xf>
    <xf numFmtId="0" fontId="25" fillId="0" borderId="0" xfId="2" applyFont="1" applyAlignment="1" applyProtection="1">
      <alignment horizontal="left"/>
      <protection locked="0"/>
    </xf>
    <xf numFmtId="0" fontId="4" fillId="0" borderId="0" xfId="0" applyFont="1" applyAlignment="1" applyProtection="1">
      <alignment horizontal="left" wrapText="1"/>
      <protection locked="0"/>
    </xf>
    <xf numFmtId="0" fontId="9" fillId="0" borderId="0" xfId="0" applyFont="1" applyAlignment="1" applyProtection="1">
      <alignment vertical="center" wrapText="1"/>
      <protection locked="0"/>
    </xf>
    <xf numFmtId="14" fontId="23" fillId="0" borderId="0" xfId="0" applyNumberFormat="1" applyFont="1" applyAlignment="1" applyProtection="1">
      <alignment horizontal="left"/>
      <protection locked="0"/>
    </xf>
    <xf numFmtId="43" fontId="28" fillId="0" borderId="35" xfId="4" applyNumberFormat="1" applyFont="1" applyBorder="1" applyAlignment="1" applyProtection="1">
      <alignment horizontal="left"/>
      <protection locked="0"/>
    </xf>
    <xf numFmtId="43" fontId="28" fillId="0" borderId="0" xfId="4" applyNumberFormat="1" applyFont="1" applyBorder="1" applyAlignment="1" applyProtection="1">
      <protection locked="0"/>
    </xf>
    <xf numFmtId="43" fontId="28" fillId="0" borderId="0" xfId="4" applyNumberFormat="1" applyFont="1" applyBorder="1" applyAlignment="1" applyProtection="1">
      <alignment horizontal="left"/>
      <protection locked="0"/>
    </xf>
    <xf numFmtId="0" fontId="28" fillId="0" borderId="0" xfId="4" applyNumberFormat="1" applyFont="1" applyBorder="1" applyAlignment="1" applyProtection="1">
      <alignment horizontal="left"/>
      <protection locked="0"/>
    </xf>
    <xf numFmtId="43" fontId="28" fillId="0" borderId="0" xfId="4" applyNumberFormat="1" applyFont="1" applyBorder="1" applyAlignment="1" applyProtection="1">
      <alignment horizontal="left" vertical="top"/>
    </xf>
    <xf numFmtId="0" fontId="4" fillId="0" borderId="1" xfId="0" applyFont="1" applyBorder="1" applyAlignment="1" applyProtection="1">
      <alignment horizontal="right"/>
      <protection locked="0"/>
    </xf>
    <xf numFmtId="0" fontId="23" fillId="0" borderId="0" xfId="0" applyFont="1" applyAlignment="1" applyProtection="1">
      <alignment horizontal="left" wrapText="1"/>
      <protection locked="0"/>
    </xf>
    <xf numFmtId="0" fontId="15" fillId="0" borderId="0" xfId="2" quotePrefix="1" applyFont="1" applyProtection="1">
      <protection locked="0"/>
    </xf>
    <xf numFmtId="0" fontId="13" fillId="0" borderId="1" xfId="0" applyFont="1" applyBorder="1" applyAlignment="1" applyProtection="1">
      <alignment vertical="top" wrapText="1"/>
      <protection locked="0"/>
    </xf>
    <xf numFmtId="0" fontId="14" fillId="0" borderId="1" xfId="2" applyFont="1" applyBorder="1" applyAlignment="1" applyProtection="1">
      <alignment vertical="top" wrapText="1"/>
      <protection locked="0"/>
    </xf>
    <xf numFmtId="0" fontId="18" fillId="0" borderId="0" xfId="0" applyFont="1" applyAlignment="1" applyProtection="1">
      <alignment vertical="top"/>
      <protection locked="0"/>
    </xf>
    <xf numFmtId="0" fontId="12" fillId="0" borderId="0" xfId="0" applyFont="1" applyAlignment="1" applyProtection="1">
      <alignment vertical="top" wrapText="1"/>
      <protection locked="0"/>
    </xf>
    <xf numFmtId="0" fontId="0" fillId="0" borderId="0" xfId="0" applyAlignment="1" applyProtection="1">
      <alignment wrapText="1"/>
      <protection locked="0"/>
    </xf>
    <xf numFmtId="0" fontId="0" fillId="0" borderId="0" xfId="0" applyAlignment="1" applyProtection="1">
      <alignment vertical="top" wrapText="1"/>
      <protection locked="0"/>
    </xf>
    <xf numFmtId="0" fontId="19" fillId="9" borderId="38" xfId="0" applyFont="1" applyFill="1" applyBorder="1"/>
    <xf numFmtId="0" fontId="19" fillId="9" borderId="39" xfId="0" applyFont="1" applyFill="1" applyBorder="1"/>
    <xf numFmtId="0" fontId="0" fillId="10" borderId="38" xfId="0" applyFont="1" applyFill="1" applyBorder="1"/>
    <xf numFmtId="0" fontId="0" fillId="10" borderId="39" xfId="0" applyFont="1" applyFill="1" applyBorder="1"/>
    <xf numFmtId="0" fontId="3" fillId="0" borderId="0" xfId="0" applyFont="1" applyFill="1" applyBorder="1" applyProtection="1">
      <protection locked="0"/>
    </xf>
    <xf numFmtId="0" fontId="0" fillId="8" borderId="0" xfId="0" applyFill="1" applyProtection="1">
      <protection locked="0"/>
    </xf>
    <xf numFmtId="0" fontId="0" fillId="0" borderId="38" xfId="0" applyFont="1" applyBorder="1"/>
    <xf numFmtId="0" fontId="0" fillId="0" borderId="39" xfId="0" applyFont="1" applyBorder="1"/>
    <xf numFmtId="0" fontId="0" fillId="0" borderId="17" xfId="0" applyBorder="1" applyProtection="1">
      <protection locked="0"/>
    </xf>
    <xf numFmtId="0" fontId="3" fillId="0" borderId="15" xfId="0" applyFont="1" applyBorder="1" applyAlignment="1" applyProtection="1">
      <alignment wrapText="1"/>
      <protection locked="0"/>
    </xf>
    <xf numFmtId="0" fontId="0" fillId="0" borderId="0" xfId="0"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0" fillId="0" borderId="23" xfId="0" applyNumberFormat="1" applyFont="1" applyFill="1" applyBorder="1" applyAlignment="1" applyProtection="1">
      <alignment horizontal="center"/>
    </xf>
    <xf numFmtId="44" fontId="4" fillId="0" borderId="46" xfId="3" applyFont="1" applyFill="1" applyBorder="1" applyAlignment="1" applyProtection="1">
      <alignment horizontal="center"/>
    </xf>
    <xf numFmtId="0" fontId="28" fillId="0" borderId="36" xfId="5" applyNumberFormat="1" applyFont="1" applyBorder="1" applyAlignment="1" applyProtection="1">
      <alignment horizontal="center"/>
      <protection locked="0"/>
    </xf>
    <xf numFmtId="0" fontId="28" fillId="0" borderId="32" xfId="5" applyNumberFormat="1" applyFont="1" applyBorder="1" applyAlignment="1" applyProtection="1">
      <alignment horizontal="center"/>
      <protection locked="0"/>
    </xf>
    <xf numFmtId="0" fontId="4" fillId="0" borderId="16" xfId="0" applyFont="1" applyBorder="1" applyAlignment="1" applyProtection="1">
      <alignment vertical="center"/>
      <protection locked="0"/>
    </xf>
    <xf numFmtId="0" fontId="34" fillId="6" borderId="13" xfId="0" applyFont="1" applyFill="1" applyBorder="1" applyAlignment="1" applyProtection="1">
      <alignment vertical="center" wrapText="1"/>
      <protection locked="0"/>
    </xf>
    <xf numFmtId="0" fontId="34" fillId="6" borderId="12" xfId="0" applyFont="1" applyFill="1" applyBorder="1" applyAlignment="1" applyProtection="1">
      <alignment vertical="center" wrapText="1"/>
      <protection locked="0"/>
    </xf>
    <xf numFmtId="0" fontId="34" fillId="6" borderId="12" xfId="0" applyFont="1" applyFill="1" applyBorder="1" applyAlignment="1" applyProtection="1">
      <alignment horizontal="center" vertical="center" wrapText="1"/>
      <protection locked="0"/>
    </xf>
    <xf numFmtId="0" fontId="34" fillId="6" borderId="14" xfId="0" applyFont="1" applyFill="1" applyBorder="1" applyAlignment="1" applyProtection="1">
      <alignment horizontal="center" vertical="center" wrapText="1"/>
      <protection locked="0"/>
    </xf>
    <xf numFmtId="0" fontId="35" fillId="8" borderId="0" xfId="0" applyFont="1" applyFill="1" applyProtection="1">
      <protection locked="0"/>
    </xf>
    <xf numFmtId="0" fontId="34" fillId="6" borderId="1" xfId="0" applyFont="1" applyFill="1" applyBorder="1" applyAlignment="1">
      <alignment horizontal="center" vertical="center" wrapText="1"/>
    </xf>
    <xf numFmtId="0" fontId="13" fillId="11" borderId="12" xfId="0" applyFont="1" applyFill="1" applyBorder="1" applyProtection="1">
      <protection locked="0"/>
    </xf>
    <xf numFmtId="0" fontId="13" fillId="11" borderId="1" xfId="0" applyFont="1" applyFill="1" applyBorder="1" applyProtection="1">
      <protection locked="0"/>
    </xf>
    <xf numFmtId="0" fontId="13" fillId="11" borderId="11" xfId="0" applyFont="1" applyFill="1" applyBorder="1" applyProtection="1">
      <protection locked="0"/>
    </xf>
    <xf numFmtId="0" fontId="16" fillId="0" borderId="0" xfId="0" applyFont="1" applyFill="1" applyAlignment="1">
      <alignment wrapText="1"/>
    </xf>
    <xf numFmtId="0" fontId="16" fillId="0" borderId="0" xfId="0" applyFont="1" applyAlignment="1">
      <alignment horizontal="center" vertical="center"/>
    </xf>
    <xf numFmtId="0" fontId="0" fillId="4" borderId="0" xfId="0" applyFill="1" applyAlignment="1">
      <alignment vertical="top"/>
    </xf>
    <xf numFmtId="0" fontId="0" fillId="4" borderId="0" xfId="0" applyFill="1"/>
    <xf numFmtId="0" fontId="36" fillId="4" borderId="0" xfId="0" applyFont="1" applyFill="1" applyAlignment="1">
      <alignment horizontal="center" wrapText="1"/>
    </xf>
    <xf numFmtId="0" fontId="34" fillId="6" borderId="53" xfId="0" applyFont="1" applyFill="1" applyBorder="1" applyAlignment="1">
      <alignment horizontal="center" vertical="center" wrapText="1"/>
    </xf>
    <xf numFmtId="0" fontId="0" fillId="0" borderId="22" xfId="0" applyFill="1" applyBorder="1" applyProtection="1">
      <protection locked="0"/>
    </xf>
    <xf numFmtId="0" fontId="0" fillId="0" borderId="23" xfId="0" applyFill="1" applyBorder="1" applyProtection="1">
      <protection locked="0"/>
    </xf>
    <xf numFmtId="0" fontId="0" fillId="0" borderId="23" xfId="0" applyFont="1" applyFill="1" applyBorder="1" applyProtection="1">
      <protection locked="0"/>
    </xf>
    <xf numFmtId="0" fontId="0" fillId="0" borderId="23" xfId="0" applyFont="1" applyFill="1" applyBorder="1" applyAlignment="1" applyProtection="1">
      <protection locked="0"/>
    </xf>
    <xf numFmtId="0" fontId="0" fillId="0" borderId="26" xfId="0" applyFill="1" applyBorder="1" applyProtection="1">
      <protection locked="0"/>
    </xf>
    <xf numFmtId="0" fontId="0" fillId="0" borderId="0" xfId="0" applyFont="1" applyFill="1" applyBorder="1" applyProtection="1">
      <protection locked="0"/>
    </xf>
    <xf numFmtId="40" fontId="0" fillId="0" borderId="28" xfId="0" applyNumberFormat="1" applyFill="1" applyBorder="1" applyAlignment="1" applyProtection="1">
      <alignment horizontal="left"/>
      <protection locked="0"/>
    </xf>
    <xf numFmtId="0" fontId="0" fillId="0" borderId="40" xfId="0" applyFill="1" applyBorder="1" applyAlignment="1" applyProtection="1">
      <alignment horizontal="right"/>
      <protection locked="0"/>
    </xf>
    <xf numFmtId="0" fontId="0" fillId="0" borderId="0" xfId="0" applyFill="1" applyBorder="1" applyAlignment="1" applyProtection="1">
      <alignment horizontal="right"/>
      <protection locked="0"/>
    </xf>
    <xf numFmtId="40" fontId="0" fillId="0" borderId="28" xfId="0" applyNumberFormat="1" applyFill="1" applyBorder="1" applyProtection="1">
      <protection locked="0"/>
    </xf>
    <xf numFmtId="0" fontId="0" fillId="0" borderId="0" xfId="0" applyFill="1" applyBorder="1" applyProtection="1">
      <protection locked="0"/>
    </xf>
    <xf numFmtId="0" fontId="0" fillId="0" borderId="28" xfId="0" applyFill="1" applyBorder="1" applyProtection="1">
      <protection locked="0"/>
    </xf>
    <xf numFmtId="0" fontId="0" fillId="0" borderId="31" xfId="0" applyFill="1" applyBorder="1" applyProtection="1">
      <protection locked="0"/>
    </xf>
    <xf numFmtId="0" fontId="0" fillId="0" borderId="32" xfId="0" applyFill="1" applyBorder="1" applyProtection="1">
      <protection locked="0"/>
    </xf>
    <xf numFmtId="0" fontId="0" fillId="0" borderId="32" xfId="0" applyFont="1" applyFill="1" applyBorder="1" applyProtection="1">
      <protection locked="0"/>
    </xf>
    <xf numFmtId="0" fontId="0" fillId="0" borderId="33" xfId="0" applyFill="1" applyBorder="1" applyProtection="1">
      <protection locked="0"/>
    </xf>
    <xf numFmtId="43" fontId="27" fillId="16" borderId="11" xfId="4" applyNumberFormat="1" applyFont="1" applyFill="1" applyBorder="1" applyProtection="1"/>
    <xf numFmtId="43" fontId="27" fillId="16" borderId="22" xfId="4" applyNumberFormat="1" applyFont="1" applyFill="1" applyBorder="1" applyAlignment="1" applyProtection="1">
      <alignment vertical="top"/>
    </xf>
    <xf numFmtId="43" fontId="23" fillId="16" borderId="23" xfId="4" applyNumberFormat="1" applyFont="1" applyFill="1" applyBorder="1" applyAlignment="1" applyProtection="1">
      <alignment vertical="top"/>
    </xf>
    <xf numFmtId="43" fontId="23" fillId="16" borderId="26" xfId="4" applyNumberFormat="1" applyFont="1" applyFill="1" applyBorder="1" applyAlignment="1" applyProtection="1">
      <alignment vertical="top"/>
    </xf>
    <xf numFmtId="0" fontId="40" fillId="11" borderId="15" xfId="0" applyFont="1" applyFill="1" applyBorder="1" applyAlignment="1" applyProtection="1">
      <alignment vertical="center" wrapText="1"/>
      <protection locked="0"/>
    </xf>
    <xf numFmtId="0" fontId="40" fillId="11" borderId="1" xfId="0" applyFont="1" applyFill="1" applyBorder="1" applyAlignment="1" applyProtection="1">
      <alignment vertical="center" wrapText="1"/>
      <protection locked="0"/>
    </xf>
    <xf numFmtId="8" fontId="40" fillId="5" borderId="1" xfId="0" applyNumberFormat="1" applyFont="1" applyFill="1" applyBorder="1" applyAlignment="1" applyProtection="1">
      <alignment vertical="center" wrapText="1"/>
      <protection locked="0"/>
    </xf>
    <xf numFmtId="14" fontId="40" fillId="11" borderId="1" xfId="0" applyNumberFormat="1" applyFont="1" applyFill="1" applyBorder="1" applyAlignment="1" applyProtection="1">
      <alignment vertical="center" wrapText="1"/>
      <protection locked="0"/>
    </xf>
    <xf numFmtId="1" fontId="40" fillId="11" borderId="1" xfId="0" applyNumberFormat="1" applyFont="1" applyFill="1" applyBorder="1" applyAlignment="1" applyProtection="1">
      <alignment vertical="center" wrapText="1"/>
      <protection locked="0"/>
    </xf>
    <xf numFmtId="165" fontId="40" fillId="11" borderId="1" xfId="0" applyNumberFormat="1" applyFont="1" applyFill="1" applyBorder="1" applyAlignment="1" applyProtection="1">
      <alignment vertical="center" wrapText="1"/>
      <protection locked="0"/>
    </xf>
    <xf numFmtId="165" fontId="40" fillId="7" borderId="14" xfId="0" applyNumberFormat="1" applyFont="1" applyFill="1" applyBorder="1" applyAlignment="1" applyProtection="1">
      <alignment vertical="center" wrapText="1"/>
      <protection locked="0"/>
    </xf>
    <xf numFmtId="0" fontId="33" fillId="8" borderId="0" xfId="0" applyFont="1" applyFill="1" applyProtection="1">
      <protection locked="0"/>
    </xf>
    <xf numFmtId="8" fontId="33" fillId="11" borderId="1" xfId="0" applyNumberFormat="1" applyFont="1" applyFill="1" applyBorder="1" applyProtection="1">
      <protection locked="0"/>
    </xf>
    <xf numFmtId="8" fontId="33" fillId="11" borderId="53" xfId="0" applyNumberFormat="1" applyFont="1" applyFill="1" applyBorder="1" applyProtection="1">
      <protection locked="0"/>
    </xf>
    <xf numFmtId="0" fontId="33" fillId="0" borderId="0" xfId="0" applyFont="1" applyProtection="1">
      <protection locked="0"/>
    </xf>
    <xf numFmtId="0" fontId="39" fillId="0" borderId="0" xfId="0" applyFont="1" applyFill="1" applyProtection="1">
      <protection locked="0"/>
    </xf>
    <xf numFmtId="8" fontId="40" fillId="5" borderId="1" xfId="0" applyNumberFormat="1" applyFont="1" applyFill="1" applyBorder="1" applyAlignment="1" applyProtection="1">
      <alignment vertical="center" wrapText="1"/>
    </xf>
    <xf numFmtId="8" fontId="18" fillId="12" borderId="12" xfId="0" applyNumberFormat="1" applyFont="1" applyFill="1" applyBorder="1" applyAlignment="1" applyProtection="1">
      <alignment horizontal="center" vertical="center" wrapText="1"/>
    </xf>
    <xf numFmtId="0" fontId="37" fillId="12" borderId="12" xfId="0" applyFont="1" applyFill="1" applyBorder="1" applyAlignment="1" applyProtection="1">
      <alignment vertical="center" wrapText="1"/>
    </xf>
    <xf numFmtId="1" fontId="40" fillId="12" borderId="1" xfId="0" applyNumberFormat="1" applyFont="1" applyFill="1" applyBorder="1" applyAlignment="1" applyProtection="1">
      <alignment vertical="center" wrapText="1"/>
    </xf>
    <xf numFmtId="8" fontId="40" fillId="5" borderId="16" xfId="0" applyNumberFormat="1" applyFont="1" applyFill="1" applyBorder="1" applyAlignment="1" applyProtection="1">
      <alignment vertical="center" wrapText="1"/>
    </xf>
    <xf numFmtId="8" fontId="0" fillId="12" borderId="12" xfId="0" applyNumberFormat="1" applyFill="1" applyBorder="1" applyAlignment="1" applyProtection="1">
      <alignment horizontal="center" vertical="center" wrapText="1"/>
    </xf>
    <xf numFmtId="8" fontId="0" fillId="12" borderId="12" xfId="0" applyNumberFormat="1" applyFill="1" applyBorder="1" applyAlignment="1" applyProtection="1">
      <alignment horizontal="center" vertical="center"/>
    </xf>
    <xf numFmtId="8" fontId="0" fillId="12" borderId="52" xfId="0" applyNumberFormat="1" applyFill="1" applyBorder="1" applyAlignment="1" applyProtection="1">
      <alignment horizontal="center" vertical="center"/>
    </xf>
    <xf numFmtId="0" fontId="0" fillId="0" borderId="0" xfId="0" applyProtection="1"/>
    <xf numFmtId="0" fontId="12" fillId="0" borderId="0" xfId="0" applyFont="1" applyAlignment="1" applyProtection="1">
      <alignment horizontal="left" vertical="top" wrapText="1"/>
    </xf>
    <xf numFmtId="0" fontId="0" fillId="0" borderId="0" xfId="0" applyAlignment="1" applyProtection="1">
      <alignment wrapText="1"/>
    </xf>
    <xf numFmtId="0" fontId="10" fillId="0" borderId="0" xfId="2" applyFont="1" applyAlignment="1" applyProtection="1">
      <alignment wrapText="1"/>
    </xf>
    <xf numFmtId="0" fontId="0" fillId="0" borderId="0" xfId="0" applyAlignment="1" applyProtection="1">
      <alignment vertical="top" wrapText="1"/>
    </xf>
    <xf numFmtId="8" fontId="0" fillId="0" borderId="0" xfId="0" applyNumberFormat="1" applyFill="1" applyBorder="1" applyProtection="1"/>
    <xf numFmtId="8" fontId="0" fillId="0" borderId="18" xfId="0" applyNumberFormat="1" applyFill="1" applyBorder="1" applyProtection="1"/>
    <xf numFmtId="8" fontId="4" fillId="0" borderId="0" xfId="0" applyNumberFormat="1" applyFont="1" applyFill="1" applyBorder="1" applyProtection="1"/>
    <xf numFmtId="44" fontId="4" fillId="0" borderId="44" xfId="3" applyFont="1" applyFill="1" applyBorder="1" applyAlignment="1" applyProtection="1">
      <alignment horizontal="center"/>
    </xf>
    <xf numFmtId="44" fontId="2" fillId="3" borderId="0" xfId="0" applyNumberFormat="1" applyFont="1" applyFill="1" applyAlignment="1">
      <alignment vertical="center" wrapText="1"/>
    </xf>
    <xf numFmtId="44" fontId="2" fillId="2" borderId="0" xfId="0" applyNumberFormat="1" applyFont="1" applyFill="1" applyAlignment="1">
      <alignment vertical="center" wrapText="1"/>
    </xf>
    <xf numFmtId="0" fontId="4" fillId="12" borderId="0" xfId="0" applyFont="1" applyFill="1" applyAlignment="1">
      <alignment horizontal="center" vertical="center"/>
    </xf>
    <xf numFmtId="0" fontId="4" fillId="4" borderId="0" xfId="0" applyFont="1" applyFill="1" applyAlignment="1">
      <alignment horizontal="center" vertical="top"/>
    </xf>
    <xf numFmtId="43" fontId="27" fillId="16" borderId="44" xfId="5" applyNumberFormat="1" applyFont="1" applyFill="1" applyBorder="1" applyAlignment="1" applyProtection="1">
      <alignment horizontal="left"/>
    </xf>
    <xf numFmtId="43" fontId="27" fillId="16" borderId="45" xfId="5" applyNumberFormat="1" applyFont="1" applyFill="1" applyBorder="1" applyAlignment="1" applyProtection="1">
      <alignment horizontal="left"/>
    </xf>
    <xf numFmtId="43" fontId="27" fillId="16" borderId="46" xfId="5" applyNumberFormat="1" applyFont="1" applyFill="1" applyBorder="1" applyAlignment="1" applyProtection="1">
      <alignment horizontal="left"/>
    </xf>
    <xf numFmtId="43" fontId="27" fillId="16" borderId="48" xfId="5" applyNumberFormat="1" applyFont="1" applyFill="1" applyBorder="1" applyAlignment="1" applyProtection="1">
      <alignment horizontal="center"/>
    </xf>
    <xf numFmtId="43" fontId="27" fillId="16" borderId="47" xfId="5" applyNumberFormat="1" applyFont="1" applyFill="1" applyBorder="1" applyAlignment="1" applyProtection="1">
      <alignment horizontal="center"/>
    </xf>
    <xf numFmtId="43" fontId="27" fillId="16" borderId="44" xfId="5" applyNumberFormat="1" applyFont="1" applyFill="1" applyBorder="1" applyAlignment="1" applyProtection="1">
      <alignment horizontal="center"/>
    </xf>
    <xf numFmtId="43" fontId="27" fillId="16" borderId="46" xfId="5" applyNumberFormat="1" applyFont="1" applyFill="1" applyBorder="1" applyAlignment="1" applyProtection="1">
      <alignment horizontal="center"/>
    </xf>
    <xf numFmtId="43" fontId="28" fillId="0" borderId="22" xfId="5" applyNumberFormat="1" applyFont="1" applyBorder="1" applyAlignment="1" applyProtection="1">
      <alignment horizontal="center"/>
      <protection locked="0"/>
    </xf>
    <xf numFmtId="43" fontId="28" fillId="0" borderId="23" xfId="5" applyNumberFormat="1" applyFont="1" applyBorder="1" applyAlignment="1" applyProtection="1">
      <alignment horizontal="center"/>
      <protection locked="0"/>
    </xf>
    <xf numFmtId="43" fontId="28" fillId="0" borderId="26" xfId="5" applyNumberFormat="1" applyFont="1" applyBorder="1" applyAlignment="1" applyProtection="1">
      <alignment horizontal="center"/>
      <protection locked="0"/>
    </xf>
    <xf numFmtId="43" fontId="28" fillId="0" borderId="31" xfId="5" applyNumberFormat="1" applyFont="1" applyBorder="1" applyAlignment="1" applyProtection="1">
      <alignment horizontal="center"/>
      <protection locked="0"/>
    </xf>
    <xf numFmtId="43" fontId="28" fillId="0" borderId="32" xfId="5" applyNumberFormat="1" applyFont="1" applyBorder="1" applyAlignment="1" applyProtection="1">
      <alignment horizontal="center"/>
      <protection locked="0"/>
    </xf>
    <xf numFmtId="43" fontId="28" fillId="0" borderId="33" xfId="5" applyNumberFormat="1" applyFont="1" applyBorder="1" applyAlignment="1" applyProtection="1">
      <alignment horizontal="center"/>
      <protection locked="0"/>
    </xf>
    <xf numFmtId="14" fontId="28" fillId="0" borderId="22" xfId="5" applyNumberFormat="1" applyFont="1" applyBorder="1" applyAlignment="1" applyProtection="1">
      <alignment horizontal="center" wrapText="1"/>
      <protection locked="0"/>
    </xf>
    <xf numFmtId="14" fontId="28" fillId="0" borderId="26" xfId="5" applyNumberFormat="1" applyFont="1" applyBorder="1" applyAlignment="1" applyProtection="1">
      <alignment horizontal="center" wrapText="1"/>
      <protection locked="0"/>
    </xf>
    <xf numFmtId="14" fontId="28" fillId="0" borderId="31" xfId="5" applyNumberFormat="1" applyFont="1" applyBorder="1" applyAlignment="1" applyProtection="1">
      <alignment horizontal="center" wrapText="1"/>
      <protection locked="0"/>
    </xf>
    <xf numFmtId="14" fontId="28" fillId="0" borderId="33" xfId="5" applyNumberFormat="1" applyFont="1" applyBorder="1" applyAlignment="1" applyProtection="1">
      <alignment horizontal="center" wrapText="1"/>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16" fillId="0" borderId="22" xfId="0" applyFont="1" applyBorder="1" applyAlignment="1" applyProtection="1">
      <alignment horizontal="left" vertical="top" wrapText="1" readingOrder="1"/>
    </xf>
    <xf numFmtId="0" fontId="16" fillId="0" borderId="23" xfId="0" applyFont="1" applyBorder="1" applyAlignment="1" applyProtection="1">
      <alignment horizontal="left" vertical="top" wrapText="1" readingOrder="1"/>
    </xf>
    <xf numFmtId="0" fontId="16" fillId="0" borderId="26" xfId="0" applyFont="1" applyBorder="1" applyAlignment="1" applyProtection="1">
      <alignment horizontal="left" vertical="top" wrapText="1" readingOrder="1"/>
    </xf>
    <xf numFmtId="43" fontId="18" fillId="0" borderId="44" xfId="5" applyNumberFormat="1" applyFont="1" applyBorder="1" applyAlignment="1" applyProtection="1">
      <alignment horizontal="center"/>
      <protection locked="0"/>
    </xf>
    <xf numFmtId="43" fontId="18" fillId="0" borderId="45" xfId="5" applyNumberFormat="1" applyFont="1" applyBorder="1" applyAlignment="1" applyProtection="1">
      <alignment horizontal="center"/>
      <protection locked="0"/>
    </xf>
    <xf numFmtId="43" fontId="18" fillId="0" borderId="46" xfId="5" applyNumberFormat="1" applyFont="1" applyBorder="1" applyAlignment="1" applyProtection="1">
      <alignment horizontal="center"/>
      <protection locked="0"/>
    </xf>
    <xf numFmtId="43" fontId="18" fillId="0" borderId="22" xfId="5" applyNumberFormat="1" applyFont="1" applyBorder="1" applyAlignment="1" applyProtection="1">
      <alignment horizontal="center"/>
      <protection locked="0"/>
    </xf>
    <xf numFmtId="43" fontId="18" fillId="0" borderId="23" xfId="5" applyNumberFormat="1" applyFont="1" applyBorder="1" applyAlignment="1" applyProtection="1">
      <alignment horizontal="center"/>
      <protection locked="0"/>
    </xf>
    <xf numFmtId="43" fontId="18" fillId="0" borderId="26" xfId="5" applyNumberFormat="1" applyFont="1" applyBorder="1" applyAlignment="1" applyProtection="1">
      <alignment horizontal="center"/>
      <protection locked="0"/>
    </xf>
    <xf numFmtId="8" fontId="33" fillId="0" borderId="44" xfId="3" applyNumberFormat="1" applyFont="1" applyFill="1" applyBorder="1" applyAlignment="1" applyProtection="1">
      <alignment horizontal="right"/>
      <protection locked="0"/>
    </xf>
    <xf numFmtId="8" fontId="33" fillId="0" borderId="46" xfId="3" applyNumberFormat="1" applyFont="1" applyFill="1" applyBorder="1" applyAlignment="1" applyProtection="1">
      <alignment horizontal="right"/>
      <protection locked="0"/>
    </xf>
    <xf numFmtId="0" fontId="28" fillId="0" borderId="44" xfId="5" applyNumberFormat="1" applyFont="1" applyBorder="1" applyAlignment="1" applyProtection="1">
      <alignment horizontal="center"/>
      <protection locked="0"/>
    </xf>
    <xf numFmtId="0" fontId="28" fillId="0" borderId="47" xfId="5" applyNumberFormat="1" applyFont="1" applyBorder="1" applyAlignment="1" applyProtection="1">
      <alignment horizontal="center"/>
      <protection locked="0"/>
    </xf>
    <xf numFmtId="0" fontId="33" fillId="0" borderId="44" xfId="0" applyNumberFormat="1" applyFont="1" applyFill="1" applyBorder="1" applyAlignment="1" applyProtection="1">
      <alignment horizontal="center"/>
      <protection locked="0"/>
    </xf>
    <xf numFmtId="0" fontId="33" fillId="0" borderId="46" xfId="0" applyNumberFormat="1" applyFont="1" applyFill="1" applyBorder="1" applyAlignment="1" applyProtection="1">
      <alignment horizontal="center"/>
      <protection locked="0"/>
    </xf>
    <xf numFmtId="44" fontId="33" fillId="0" borderId="22" xfId="3" applyFont="1" applyFill="1" applyBorder="1" applyAlignment="1" applyProtection="1">
      <alignment horizontal="center"/>
      <protection locked="0"/>
    </xf>
    <xf numFmtId="44" fontId="33" fillId="0" borderId="26" xfId="3" applyFont="1" applyFill="1" applyBorder="1" applyAlignment="1" applyProtection="1">
      <alignment horizontal="center"/>
      <protection locked="0"/>
    </xf>
    <xf numFmtId="0" fontId="4" fillId="0" borderId="40"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8" fillId="0" borderId="49" xfId="5" applyNumberFormat="1" applyFont="1" applyBorder="1" applyAlignment="1" applyProtection="1">
      <alignment horizontal="center"/>
      <protection locked="0"/>
    </xf>
    <xf numFmtId="0" fontId="28" fillId="0" borderId="50" xfId="5" applyNumberFormat="1" applyFont="1" applyBorder="1" applyAlignment="1" applyProtection="1">
      <alignment horizontal="center"/>
      <protection locked="0"/>
    </xf>
    <xf numFmtId="0" fontId="28" fillId="0" borderId="46" xfId="5" applyNumberFormat="1" applyFont="1" applyBorder="1" applyAlignment="1" applyProtection="1">
      <alignment horizontal="center"/>
      <protection locked="0"/>
    </xf>
    <xf numFmtId="0" fontId="28" fillId="0" borderId="51" xfId="5" applyNumberFormat="1" applyFont="1" applyBorder="1" applyAlignment="1" applyProtection="1">
      <alignment horizontal="center"/>
      <protection locked="0"/>
    </xf>
    <xf numFmtId="0" fontId="28" fillId="0" borderId="48" xfId="5" applyNumberFormat="1" applyFont="1" applyBorder="1" applyAlignment="1" applyProtection="1">
      <alignment horizontal="center"/>
      <protection locked="0"/>
    </xf>
    <xf numFmtId="0" fontId="28" fillId="0" borderId="45" xfId="5" applyNumberFormat="1" applyFont="1" applyBorder="1" applyAlignment="1" applyProtection="1">
      <alignment horizontal="center"/>
      <protection locked="0"/>
    </xf>
    <xf numFmtId="44" fontId="33" fillId="0" borderId="32" xfId="3" applyFont="1" applyBorder="1" applyAlignment="1" applyProtection="1">
      <alignment horizontal="center"/>
      <protection locked="0"/>
    </xf>
    <xf numFmtId="44" fontId="33" fillId="0" borderId="33" xfId="3" applyFont="1" applyBorder="1" applyAlignment="1" applyProtection="1">
      <alignment horizontal="center"/>
      <protection locked="0"/>
    </xf>
    <xf numFmtId="0" fontId="28" fillId="0" borderId="40" xfId="5" applyNumberFormat="1" applyFont="1" applyBorder="1" applyAlignment="1" applyProtection="1">
      <alignment horizontal="center"/>
      <protection locked="0"/>
    </xf>
    <xf numFmtId="0" fontId="28" fillId="0" borderId="28" xfId="5" applyNumberFormat="1" applyFont="1" applyBorder="1" applyAlignment="1" applyProtection="1">
      <alignment horizontal="center"/>
      <protection locked="0"/>
    </xf>
    <xf numFmtId="44" fontId="33" fillId="0" borderId="45" xfId="3" applyFont="1" applyBorder="1" applyAlignment="1" applyProtection="1">
      <alignment horizontal="center"/>
      <protection locked="0"/>
    </xf>
    <xf numFmtId="44" fontId="33" fillId="0" borderId="46" xfId="3" applyFont="1" applyBorder="1" applyAlignment="1" applyProtection="1">
      <alignment horizontal="center"/>
      <protection locked="0"/>
    </xf>
    <xf numFmtId="0" fontId="0" fillId="0" borderId="40" xfId="0" applyFill="1" applyBorder="1" applyAlignment="1" applyProtection="1">
      <alignment horizontal="right"/>
      <protection locked="0"/>
    </xf>
    <xf numFmtId="0" fontId="0" fillId="0" borderId="0" xfId="0" applyFill="1" applyBorder="1" applyAlignment="1" applyProtection="1">
      <alignment horizontal="right"/>
      <protection locked="0"/>
    </xf>
    <xf numFmtId="0" fontId="3" fillId="0" borderId="0" xfId="0" applyFont="1" applyFill="1" applyBorder="1" applyAlignment="1" applyProtection="1">
      <alignment horizontal="right" wrapText="1"/>
      <protection locked="0"/>
    </xf>
    <xf numFmtId="44" fontId="33" fillId="0" borderId="44" xfId="3" applyFont="1" applyBorder="1" applyAlignment="1" applyProtection="1">
      <alignment horizontal="center"/>
      <protection locked="0"/>
    </xf>
    <xf numFmtId="0" fontId="32" fillId="0" borderId="48" xfId="5" applyNumberFormat="1" applyFont="1" applyBorder="1" applyAlignment="1" applyProtection="1">
      <alignment horizontal="center"/>
      <protection locked="0"/>
    </xf>
    <xf numFmtId="0" fontId="32" fillId="0" borderId="45" xfId="5" applyNumberFormat="1" applyFont="1" applyBorder="1" applyAlignment="1" applyProtection="1">
      <alignment horizontal="center"/>
      <protection locked="0"/>
    </xf>
    <xf numFmtId="0" fontId="32" fillId="0" borderId="44" xfId="5" applyNumberFormat="1" applyFont="1" applyBorder="1" applyAlignment="1" applyProtection="1">
      <alignment horizontal="center"/>
      <protection locked="0"/>
    </xf>
    <xf numFmtId="0" fontId="32" fillId="0" borderId="46" xfId="5" applyNumberFormat="1" applyFont="1" applyBorder="1" applyAlignment="1" applyProtection="1">
      <alignment horizontal="center"/>
      <protection locked="0"/>
    </xf>
    <xf numFmtId="0" fontId="32" fillId="0" borderId="47" xfId="5" applyNumberFormat="1" applyFont="1" applyBorder="1" applyAlignment="1" applyProtection="1">
      <alignment horizontal="center"/>
      <protection locked="0"/>
    </xf>
    <xf numFmtId="0" fontId="37" fillId="6" borderId="16" xfId="0" applyFont="1" applyFill="1" applyBorder="1" applyAlignment="1" applyProtection="1">
      <alignment horizontal="center" vertical="center" wrapText="1"/>
      <protection locked="0"/>
    </xf>
    <xf numFmtId="0" fontId="37" fillId="6" borderId="17" xfId="0" applyFont="1" applyFill="1" applyBorder="1" applyAlignment="1" applyProtection="1">
      <alignment horizontal="center" vertical="center" wrapText="1"/>
      <protection locked="0"/>
    </xf>
    <xf numFmtId="0" fontId="37" fillId="6" borderId="15" xfId="0" applyFont="1" applyFill="1" applyBorder="1" applyAlignment="1" applyProtection="1">
      <alignment horizontal="center" vertical="center" wrapText="1"/>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5" fillId="15" borderId="44" xfId="0" applyFont="1" applyFill="1" applyBorder="1" applyAlignment="1" applyProtection="1">
      <alignment horizontal="center"/>
      <protection locked="0"/>
    </xf>
    <xf numFmtId="0" fontId="5" fillId="15" borderId="45" xfId="0" applyFont="1" applyFill="1" applyBorder="1" applyAlignment="1" applyProtection="1">
      <alignment horizontal="center"/>
      <protection locked="0"/>
    </xf>
    <xf numFmtId="0" fontId="5" fillId="15" borderId="46" xfId="0" applyFont="1" applyFill="1" applyBorder="1" applyAlignment="1" applyProtection="1">
      <alignment horizontal="center"/>
      <protection locked="0"/>
    </xf>
    <xf numFmtId="43" fontId="27" fillId="0" borderId="22" xfId="5" applyNumberFormat="1" applyFont="1" applyBorder="1" applyAlignment="1" applyProtection="1">
      <alignment horizontal="center"/>
    </xf>
    <xf numFmtId="43" fontId="27" fillId="0" borderId="24" xfId="5" applyNumberFormat="1" applyFont="1" applyBorder="1" applyAlignment="1" applyProtection="1">
      <alignment horizontal="center"/>
    </xf>
    <xf numFmtId="43" fontId="27" fillId="0" borderId="25" xfId="5" applyNumberFormat="1" applyFont="1" applyBorder="1" applyAlignment="1" applyProtection="1">
      <alignment horizontal="center"/>
    </xf>
    <xf numFmtId="43" fontId="27" fillId="0" borderId="23" xfId="5" applyNumberFormat="1" applyFont="1" applyBorder="1" applyAlignment="1" applyProtection="1">
      <alignment horizontal="center"/>
    </xf>
    <xf numFmtId="43" fontId="27" fillId="0" borderId="26" xfId="5" applyNumberFormat="1" applyFont="1" applyBorder="1" applyAlignment="1" applyProtection="1">
      <alignment horizontal="center"/>
    </xf>
    <xf numFmtId="0" fontId="4" fillId="0" borderId="22" xfId="0" applyFont="1" applyBorder="1" applyAlignment="1" applyProtection="1">
      <alignment horizontal="center"/>
    </xf>
    <xf numFmtId="0" fontId="1" fillId="0" borderId="26" xfId="0" applyFont="1" applyBorder="1" applyAlignment="1" applyProtection="1">
      <alignment horizontal="center"/>
    </xf>
    <xf numFmtId="0" fontId="38" fillId="13" borderId="22" xfId="0" applyFont="1" applyFill="1" applyBorder="1" applyAlignment="1" applyProtection="1">
      <alignment horizontal="center" vertical="center"/>
      <protection locked="0"/>
    </xf>
    <xf numFmtId="0" fontId="38" fillId="13" borderId="23" xfId="0" applyFont="1" applyFill="1" applyBorder="1" applyAlignment="1" applyProtection="1">
      <alignment horizontal="center" vertical="center"/>
      <protection locked="0"/>
    </xf>
    <xf numFmtId="0" fontId="38" fillId="13" borderId="26" xfId="0" applyFont="1" applyFill="1" applyBorder="1" applyAlignment="1" applyProtection="1">
      <alignment horizontal="center" vertical="center"/>
      <protection locked="0"/>
    </xf>
    <xf numFmtId="0" fontId="38" fillId="13" borderId="40" xfId="0" applyFont="1" applyFill="1" applyBorder="1" applyAlignment="1" applyProtection="1">
      <alignment horizontal="center" vertical="center"/>
      <protection locked="0"/>
    </xf>
    <xf numFmtId="0" fontId="38" fillId="13" borderId="0" xfId="0" applyFont="1" applyFill="1" applyBorder="1" applyAlignment="1" applyProtection="1">
      <alignment horizontal="center" vertical="center"/>
      <protection locked="0"/>
    </xf>
    <xf numFmtId="0" fontId="38" fillId="13" borderId="28" xfId="0" applyFont="1" applyFill="1" applyBorder="1" applyAlignment="1" applyProtection="1">
      <alignment horizontal="center" vertical="center"/>
      <protection locked="0"/>
    </xf>
    <xf numFmtId="0" fontId="38" fillId="13" borderId="31" xfId="0" applyFont="1" applyFill="1" applyBorder="1" applyAlignment="1" applyProtection="1">
      <alignment horizontal="center" vertical="center"/>
      <protection locked="0"/>
    </xf>
    <xf numFmtId="0" fontId="38" fillId="13" borderId="32" xfId="0" applyFont="1" applyFill="1" applyBorder="1" applyAlignment="1" applyProtection="1">
      <alignment horizontal="center" vertical="center"/>
      <protection locked="0"/>
    </xf>
    <xf numFmtId="0" fontId="38" fillId="13" borderId="33" xfId="0" applyFont="1" applyFill="1" applyBorder="1" applyAlignment="1" applyProtection="1">
      <alignment horizontal="center" vertical="center"/>
      <protection locked="0"/>
    </xf>
    <xf numFmtId="8" fontId="19" fillId="13" borderId="22" xfId="0" applyNumberFormat="1" applyFont="1" applyFill="1" applyBorder="1" applyAlignment="1" applyProtection="1">
      <alignment horizontal="center" vertical="center" wrapText="1"/>
    </xf>
    <xf numFmtId="8" fontId="19" fillId="13" borderId="26" xfId="0" applyNumberFormat="1" applyFont="1" applyFill="1" applyBorder="1" applyAlignment="1" applyProtection="1">
      <alignment horizontal="center" vertical="center" wrapText="1"/>
    </xf>
    <xf numFmtId="8" fontId="19" fillId="13" borderId="40" xfId="0" applyNumberFormat="1" applyFont="1" applyFill="1" applyBorder="1" applyAlignment="1" applyProtection="1">
      <alignment horizontal="center" vertical="center" wrapText="1"/>
    </xf>
    <xf numFmtId="8" fontId="19" fillId="13" borderId="28" xfId="0" applyNumberFormat="1" applyFont="1" applyFill="1" applyBorder="1" applyAlignment="1" applyProtection="1">
      <alignment horizontal="center" vertical="center" wrapText="1"/>
    </xf>
    <xf numFmtId="8" fontId="19" fillId="13" borderId="31" xfId="0" applyNumberFormat="1" applyFont="1" applyFill="1" applyBorder="1" applyAlignment="1" applyProtection="1">
      <alignment horizontal="center" vertical="center" wrapText="1"/>
    </xf>
    <xf numFmtId="8" fontId="19" fillId="13" borderId="33" xfId="0" applyNumberFormat="1" applyFont="1" applyFill="1" applyBorder="1" applyAlignment="1" applyProtection="1">
      <alignment horizontal="center" vertical="center" wrapText="1"/>
    </xf>
    <xf numFmtId="0" fontId="0" fillId="8" borderId="0" xfId="0" applyFill="1" applyAlignment="1" applyProtection="1">
      <alignment horizontal="center" vertical="center" wrapText="1"/>
      <protection locked="0"/>
    </xf>
    <xf numFmtId="0" fontId="38" fillId="14" borderId="22" xfId="0" applyFont="1" applyFill="1" applyBorder="1" applyAlignment="1" applyProtection="1">
      <alignment horizontal="center" vertical="center" wrapText="1"/>
      <protection locked="0"/>
    </xf>
    <xf numFmtId="0" fontId="38" fillId="14" borderId="23" xfId="0" applyFont="1" applyFill="1" applyBorder="1" applyAlignment="1" applyProtection="1">
      <alignment horizontal="center" vertical="center" wrapText="1"/>
      <protection locked="0"/>
    </xf>
    <xf numFmtId="0" fontId="38" fillId="14" borderId="26" xfId="0" applyFont="1" applyFill="1" applyBorder="1" applyAlignment="1" applyProtection="1">
      <alignment horizontal="center" vertical="center" wrapText="1"/>
      <protection locked="0"/>
    </xf>
    <xf numFmtId="0" fontId="38" fillId="14" borderId="40" xfId="0" applyFont="1" applyFill="1" applyBorder="1" applyAlignment="1" applyProtection="1">
      <alignment horizontal="center" vertical="center" wrapText="1"/>
      <protection locked="0"/>
    </xf>
    <xf numFmtId="0" fontId="38" fillId="14" borderId="0" xfId="0" applyFont="1" applyFill="1" applyBorder="1" applyAlignment="1" applyProtection="1">
      <alignment horizontal="center" vertical="center" wrapText="1"/>
      <protection locked="0"/>
    </xf>
    <xf numFmtId="0" fontId="38" fillId="14" borderId="28" xfId="0" applyFont="1" applyFill="1" applyBorder="1" applyAlignment="1" applyProtection="1">
      <alignment horizontal="center" vertical="center" wrapText="1"/>
      <protection locked="0"/>
    </xf>
    <xf numFmtId="0" fontId="38" fillId="14" borderId="31" xfId="0" applyFont="1" applyFill="1" applyBorder="1" applyAlignment="1" applyProtection="1">
      <alignment horizontal="center" vertical="center" wrapText="1"/>
      <protection locked="0"/>
    </xf>
    <xf numFmtId="0" fontId="38" fillId="14" borderId="32" xfId="0" applyFont="1" applyFill="1" applyBorder="1" applyAlignment="1" applyProtection="1">
      <alignment horizontal="center" vertical="center" wrapText="1"/>
      <protection locked="0"/>
    </xf>
    <xf numFmtId="0" fontId="38" fillId="14" borderId="33" xfId="0" applyFont="1" applyFill="1" applyBorder="1" applyAlignment="1" applyProtection="1">
      <alignment horizontal="center" vertical="center" wrapText="1"/>
      <protection locked="0"/>
    </xf>
    <xf numFmtId="8" fontId="19" fillId="14" borderId="37" xfId="0" applyNumberFormat="1" applyFont="1" applyFill="1" applyBorder="1" applyAlignment="1" applyProtection="1">
      <alignment horizontal="center" vertical="center" wrapText="1"/>
    </xf>
    <xf numFmtId="0" fontId="19" fillId="14" borderId="41" xfId="0" applyFont="1" applyFill="1" applyBorder="1" applyAlignment="1" applyProtection="1">
      <alignment horizontal="center" vertical="center" wrapText="1"/>
    </xf>
    <xf numFmtId="0" fontId="19" fillId="14" borderId="43" xfId="0" applyFont="1" applyFill="1" applyBorder="1" applyAlignment="1" applyProtection="1">
      <alignment horizontal="center" vertical="center" wrapText="1"/>
    </xf>
    <xf numFmtId="0" fontId="30" fillId="0" borderId="0" xfId="0" applyFont="1" applyFill="1" applyBorder="1" applyAlignment="1" applyProtection="1">
      <alignment horizontal="center" wrapText="1"/>
    </xf>
    <xf numFmtId="0" fontId="30" fillId="0" borderId="28" xfId="0" applyFont="1" applyFill="1" applyBorder="1" applyAlignment="1" applyProtection="1">
      <alignment horizontal="center" wrapText="1"/>
    </xf>
    <xf numFmtId="0" fontId="30" fillId="0" borderId="18" xfId="0" applyFont="1" applyFill="1" applyBorder="1" applyAlignment="1" applyProtection="1">
      <alignment horizontal="center" wrapText="1"/>
    </xf>
    <xf numFmtId="0" fontId="30" fillId="0" borderId="42" xfId="0" applyFont="1" applyFill="1" applyBorder="1" applyAlignment="1" applyProtection="1">
      <alignment horizontal="center" wrapText="1"/>
    </xf>
    <xf numFmtId="43" fontId="28" fillId="0" borderId="31" xfId="4" applyNumberFormat="1" applyFont="1" applyBorder="1" applyAlignment="1" applyProtection="1">
      <protection locked="0"/>
    </xf>
    <xf numFmtId="43" fontId="28" fillId="0" borderId="32" xfId="4" applyNumberFormat="1" applyFont="1" applyBorder="1" applyAlignment="1" applyProtection="1">
      <protection locked="0"/>
    </xf>
    <xf numFmtId="43" fontId="28" fillId="0" borderId="34" xfId="4" applyNumberFormat="1" applyFont="1" applyBorder="1" applyAlignment="1" applyProtection="1">
      <protection locked="0"/>
    </xf>
    <xf numFmtId="0" fontId="28" fillId="0" borderId="36" xfId="4" applyNumberFormat="1" applyFont="1" applyBorder="1" applyAlignment="1" applyProtection="1">
      <alignment horizontal="left"/>
      <protection locked="0"/>
    </xf>
    <xf numFmtId="0" fontId="28" fillId="0" borderId="32" xfId="4" applyNumberFormat="1" applyFont="1" applyBorder="1" applyAlignment="1" applyProtection="1">
      <alignment horizontal="left"/>
      <protection locked="0"/>
    </xf>
    <xf numFmtId="43" fontId="28" fillId="0" borderId="31" xfId="4" applyNumberFormat="1" applyFont="1" applyBorder="1" applyAlignment="1" applyProtection="1">
      <alignment horizontal="left" vertical="top"/>
      <protection locked="0"/>
    </xf>
    <xf numFmtId="43" fontId="28" fillId="0" borderId="32" xfId="4" applyNumberFormat="1" applyFont="1" applyBorder="1" applyAlignment="1" applyProtection="1">
      <alignment horizontal="left" vertical="top"/>
      <protection locked="0"/>
    </xf>
    <xf numFmtId="43" fontId="28" fillId="0" borderId="33" xfId="4" applyNumberFormat="1" applyFont="1" applyBorder="1" applyAlignment="1" applyProtection="1">
      <alignment horizontal="left" vertical="top"/>
      <protection locked="0"/>
    </xf>
    <xf numFmtId="14" fontId="29" fillId="11" borderId="16" xfId="0" applyNumberFormat="1" applyFont="1" applyFill="1" applyBorder="1" applyAlignment="1" applyProtection="1">
      <alignment horizontal="center"/>
      <protection locked="0"/>
    </xf>
    <xf numFmtId="14" fontId="29" fillId="11" borderId="15" xfId="0" applyNumberFormat="1" applyFont="1" applyFill="1" applyBorder="1" applyAlignment="1" applyProtection="1">
      <alignment horizontal="center"/>
      <protection locked="0"/>
    </xf>
    <xf numFmtId="0" fontId="19" fillId="14" borderId="37" xfId="0" applyFont="1" applyFill="1" applyBorder="1" applyAlignment="1" applyProtection="1">
      <alignment horizontal="center" vertical="center" wrapText="1"/>
      <protection locked="0"/>
    </xf>
    <xf numFmtId="0" fontId="19" fillId="14" borderId="41" xfId="0" applyFont="1" applyFill="1" applyBorder="1" applyAlignment="1" applyProtection="1">
      <alignment horizontal="center" vertical="center" wrapText="1"/>
      <protection locked="0"/>
    </xf>
    <xf numFmtId="0" fontId="19" fillId="14" borderId="43" xfId="0" applyFont="1" applyFill="1" applyBorder="1" applyAlignment="1" applyProtection="1">
      <alignment horizontal="center" vertical="center" wrapText="1"/>
      <protection locked="0"/>
    </xf>
    <xf numFmtId="0" fontId="19" fillId="13" borderId="22" xfId="0" applyFont="1" applyFill="1" applyBorder="1" applyAlignment="1" applyProtection="1">
      <alignment horizontal="center" vertical="center" wrapText="1"/>
      <protection locked="0"/>
    </xf>
    <xf numFmtId="0" fontId="19" fillId="13" borderId="26" xfId="0" applyFont="1" applyFill="1" applyBorder="1" applyAlignment="1" applyProtection="1">
      <alignment horizontal="center" vertical="center" wrapText="1"/>
      <protection locked="0"/>
    </xf>
    <xf numFmtId="0" fontId="19" fillId="13" borderId="31" xfId="0" applyFont="1" applyFill="1" applyBorder="1" applyAlignment="1" applyProtection="1">
      <alignment horizontal="center" vertical="center" wrapText="1"/>
      <protection locked="0"/>
    </xf>
    <xf numFmtId="0" fontId="19" fillId="13" borderId="33" xfId="0" applyFont="1" applyFill="1" applyBorder="1" applyAlignment="1" applyProtection="1">
      <alignment horizontal="center" vertical="center" wrapText="1"/>
      <protection locked="0"/>
    </xf>
    <xf numFmtId="43" fontId="27" fillId="16" borderId="29" xfId="4" applyNumberFormat="1" applyFont="1" applyFill="1" applyBorder="1" applyAlignment="1" applyProtection="1">
      <alignment horizontal="left"/>
    </xf>
    <xf numFmtId="43" fontId="27" fillId="16" borderId="21" xfId="4" applyNumberFormat="1" applyFont="1" applyFill="1" applyBorder="1" applyAlignment="1" applyProtection="1">
      <alignment horizontal="left"/>
    </xf>
    <xf numFmtId="43" fontId="27" fillId="16" borderId="30" xfId="4" applyNumberFormat="1" applyFont="1" applyFill="1" applyBorder="1" applyAlignment="1" applyProtection="1">
      <alignment horizontal="left"/>
    </xf>
    <xf numFmtId="43" fontId="28" fillId="0" borderId="27" xfId="4" applyNumberFormat="1" applyFont="1" applyBorder="1" applyAlignment="1" applyProtection="1">
      <protection locked="0"/>
    </xf>
    <xf numFmtId="43" fontId="28" fillId="0" borderId="18" xfId="4" applyNumberFormat="1" applyFont="1" applyBorder="1" applyAlignment="1" applyProtection="1">
      <protection locked="0"/>
    </xf>
    <xf numFmtId="43" fontId="28" fillId="0" borderId="33" xfId="4" applyNumberFormat="1" applyFont="1" applyBorder="1" applyAlignment="1" applyProtection="1">
      <protection locked="0"/>
    </xf>
    <xf numFmtId="43" fontId="27" fillId="16" borderId="20" xfId="4" applyNumberFormat="1" applyFont="1" applyFill="1" applyBorder="1" applyAlignment="1" applyProtection="1">
      <alignment horizontal="left"/>
    </xf>
    <xf numFmtId="43" fontId="27" fillId="16" borderId="19" xfId="4" applyNumberFormat="1" applyFont="1" applyFill="1" applyBorder="1" applyAlignment="1" applyProtection="1">
      <alignment horizontal="left"/>
    </xf>
    <xf numFmtId="43" fontId="27" fillId="16" borderId="22" xfId="4" applyNumberFormat="1" applyFont="1" applyFill="1" applyBorder="1" applyAlignment="1" applyProtection="1">
      <alignment horizontal="left"/>
    </xf>
    <xf numFmtId="43" fontId="27" fillId="16" borderId="23" xfId="4" applyNumberFormat="1" applyFont="1" applyFill="1" applyBorder="1" applyAlignment="1" applyProtection="1">
      <alignment horizontal="left"/>
    </xf>
    <xf numFmtId="43" fontId="27" fillId="16" borderId="24" xfId="4" applyNumberFormat="1" applyFont="1" applyFill="1" applyBorder="1" applyAlignment="1" applyProtection="1">
      <alignment horizontal="left"/>
    </xf>
    <xf numFmtId="43" fontId="27" fillId="16" borderId="25" xfId="4" applyNumberFormat="1" applyFont="1" applyFill="1" applyBorder="1" applyAlignment="1" applyProtection="1">
      <alignment horizontal="left"/>
    </xf>
    <xf numFmtId="43" fontId="27" fillId="16" borderId="26" xfId="4" applyNumberFormat="1" applyFont="1" applyFill="1" applyBorder="1" applyAlignment="1" applyProtection="1">
      <alignment horizontal="left"/>
    </xf>
    <xf numFmtId="43" fontId="28" fillId="0" borderId="14" xfId="4" applyNumberFormat="1" applyFont="1" applyBorder="1" applyAlignment="1" applyProtection="1">
      <protection locked="0"/>
    </xf>
    <xf numFmtId="43" fontId="28" fillId="0" borderId="13" xfId="4" applyNumberFormat="1" applyFont="1" applyBorder="1" applyAlignment="1" applyProtection="1">
      <protection locked="0"/>
    </xf>
    <xf numFmtId="43" fontId="28" fillId="0" borderId="0" xfId="4" applyNumberFormat="1" applyFont="1" applyFill="1" applyBorder="1" applyAlignment="1" applyProtection="1">
      <protection locked="0"/>
    </xf>
    <xf numFmtId="43" fontId="28" fillId="0" borderId="28" xfId="4" applyNumberFormat="1" applyFont="1" applyFill="1" applyBorder="1" applyAlignment="1" applyProtection="1">
      <protection locked="0"/>
    </xf>
  </cellXfs>
  <cellStyles count="6">
    <cellStyle name="Currency" xfId="3" builtinId="4"/>
    <cellStyle name="Hyperlink" xfId="2" builtinId="8"/>
    <cellStyle name="Normal" xfId="0" builtinId="0"/>
    <cellStyle name="Normal 2" xfId="4" xr:uid="{2AA71587-C627-48AE-BDA6-24805EE41428}"/>
    <cellStyle name="Normal 3" xfId="5" xr:uid="{52DC5834-FFAF-431F-B52A-95A251E5E33A}"/>
    <cellStyle name="Percent" xfId="1" builtinId="5"/>
  </cellStyles>
  <dxfs count="61">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rgb="FF000000"/>
        <name val="Roboto"/>
        <scheme val="none"/>
      </font>
      <fill>
        <patternFill patternType="solid">
          <fgColor rgb="FF000000"/>
          <bgColor rgb="FFFFF2CC"/>
        </patternFill>
      </fill>
      <protection locked="0" hidden="0"/>
    </dxf>
    <dxf>
      <border>
        <bottom style="thin">
          <color rgb="FF000000"/>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5"/>
        <color rgb="FF1B1B1B"/>
        <name val="Calibri"/>
        <family val="2"/>
        <scheme val="minor"/>
      </font>
      <fill>
        <patternFill patternType="solid">
          <fgColor rgb="FF000000"/>
          <bgColor rgb="FFE0E6EB"/>
        </patternFill>
      </fill>
      <alignment horizontal="general"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0"/>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496786"/>
      <color rgb="FF73A2D1"/>
      <color rgb="FFAEBAC9"/>
      <color rgb="FFC2CFCA"/>
      <color rgb="FF789389"/>
      <color rgb="FF844352"/>
      <color rgb="FFD9D3C6"/>
      <color rgb="FFFFABAB"/>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366887</xdr:colOff>
      <xdr:row>0</xdr:row>
      <xdr:rowOff>44803</xdr:rowOff>
    </xdr:from>
    <xdr:to>
      <xdr:col>23</xdr:col>
      <xdr:colOff>380998</xdr:colOff>
      <xdr:row>1</xdr:row>
      <xdr:rowOff>148167</xdr:rowOff>
    </xdr:to>
    <xdr:sp macro="" textlink="">
      <xdr:nvSpPr>
        <xdr:cNvPr id="2" name="TextBox 1">
          <a:extLst>
            <a:ext uri="{FF2B5EF4-FFF2-40B4-BE49-F238E27FC236}">
              <a16:creationId xmlns:a16="http://schemas.microsoft.com/office/drawing/2014/main" id="{62022EC1-36C1-4078-9AAC-C067005F8BE9}"/>
            </a:ext>
          </a:extLst>
        </xdr:cNvPr>
        <xdr:cNvSpPr txBox="1"/>
      </xdr:nvSpPr>
      <xdr:spPr>
        <a:xfrm>
          <a:off x="4913487" y="47978"/>
          <a:ext cx="14279386" cy="47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xdr:txBody>
    </xdr:sp>
    <xdr:clientData/>
  </xdr:twoCellAnchor>
  <xdr:twoCellAnchor editAs="oneCell">
    <xdr:from>
      <xdr:col>4</xdr:col>
      <xdr:colOff>70555</xdr:colOff>
      <xdr:row>14</xdr:row>
      <xdr:rowOff>180373</xdr:rowOff>
    </xdr:from>
    <xdr:to>
      <xdr:col>6</xdr:col>
      <xdr:colOff>488907</xdr:colOff>
      <xdr:row>17</xdr:row>
      <xdr:rowOff>114386</xdr:rowOff>
    </xdr:to>
    <xdr:pic>
      <xdr:nvPicPr>
        <xdr:cNvPr id="3" name="Picture 2">
          <a:hlinkClick xmlns:r="http://schemas.openxmlformats.org/officeDocument/2006/relationships" r:id="rId1"/>
          <a:extLst>
            <a:ext uri="{FF2B5EF4-FFF2-40B4-BE49-F238E27FC236}">
              <a16:creationId xmlns:a16="http://schemas.microsoft.com/office/drawing/2014/main" id="{BD9B2577-833D-46D8-B267-802E1B7804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0805" y="3336323"/>
          <a:ext cx="2078877" cy="492813"/>
        </a:xfrm>
        <a:prstGeom prst="rect">
          <a:avLst/>
        </a:prstGeom>
      </xdr:spPr>
    </xdr:pic>
    <xdr:clientData/>
  </xdr:twoCellAnchor>
  <xdr:twoCellAnchor editAs="oneCell">
    <xdr:from>
      <xdr:col>4</xdr:col>
      <xdr:colOff>380999</xdr:colOff>
      <xdr:row>16</xdr:row>
      <xdr:rowOff>288551</xdr:rowOff>
    </xdr:from>
    <xdr:to>
      <xdr:col>7</xdr:col>
      <xdr:colOff>170677</xdr:colOff>
      <xdr:row>19</xdr:row>
      <xdr:rowOff>48855</xdr:rowOff>
    </xdr:to>
    <xdr:pic>
      <xdr:nvPicPr>
        <xdr:cNvPr id="4" name="Picture 3">
          <a:hlinkClick xmlns:r="http://schemas.openxmlformats.org/officeDocument/2006/relationships" r:id="rId3"/>
          <a:extLst>
            <a:ext uri="{FF2B5EF4-FFF2-40B4-BE49-F238E27FC236}">
              <a16:creationId xmlns:a16="http://schemas.microsoft.com/office/drawing/2014/main" id="{92E6803D-6A7E-43DC-A1F1-09A9A564B37E}"/>
            </a:ext>
          </a:extLst>
        </xdr:cNvPr>
        <xdr:cNvPicPr>
          <a:picLocks noChangeAspect="1"/>
        </xdr:cNvPicPr>
      </xdr:nvPicPr>
      <xdr:blipFill>
        <a:blip xmlns:r="http://schemas.openxmlformats.org/officeDocument/2006/relationships" r:embed="rId4"/>
        <a:stretch>
          <a:fillRect/>
        </a:stretch>
      </xdr:blipFill>
      <xdr:spPr>
        <a:xfrm>
          <a:off x="4924424" y="3717551"/>
          <a:ext cx="2275703" cy="427054"/>
        </a:xfrm>
        <a:prstGeom prst="rect">
          <a:avLst/>
        </a:prstGeom>
      </xdr:spPr>
    </xdr:pic>
    <xdr:clientData/>
  </xdr:twoCellAnchor>
  <xdr:twoCellAnchor editAs="oneCell">
    <xdr:from>
      <xdr:col>4</xdr:col>
      <xdr:colOff>402167</xdr:colOff>
      <xdr:row>13</xdr:row>
      <xdr:rowOff>91715</xdr:rowOff>
    </xdr:from>
    <xdr:to>
      <xdr:col>5</xdr:col>
      <xdr:colOff>181429</xdr:colOff>
      <xdr:row>15</xdr:row>
      <xdr:rowOff>30256</xdr:rowOff>
    </xdr:to>
    <xdr:pic>
      <xdr:nvPicPr>
        <xdr:cNvPr id="5" name="Picture 4">
          <a:hlinkClick xmlns:r="http://schemas.openxmlformats.org/officeDocument/2006/relationships" r:id="rId5"/>
          <a:extLst>
            <a:ext uri="{FF2B5EF4-FFF2-40B4-BE49-F238E27FC236}">
              <a16:creationId xmlns:a16="http://schemas.microsoft.com/office/drawing/2014/main" id="{AA3734CE-4662-4B87-A568-906B288C58AC}"/>
            </a:ext>
          </a:extLst>
        </xdr:cNvPr>
        <xdr:cNvPicPr>
          <a:picLocks noChangeAspect="1"/>
        </xdr:cNvPicPr>
      </xdr:nvPicPr>
      <xdr:blipFill>
        <a:blip xmlns:r="http://schemas.openxmlformats.org/officeDocument/2006/relationships" r:embed="rId6"/>
        <a:stretch>
          <a:fillRect/>
        </a:stretch>
      </xdr:blipFill>
      <xdr:spPr>
        <a:xfrm>
          <a:off x="4945592" y="2736490"/>
          <a:ext cx="607937" cy="62751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B4CE4EB-E76B-419E-A1F0-373BED82B382}" name="TblTrvlDetails12151214" displayName="TblTrvlDetails12151214" ref="A22:X37" totalsRowShown="0" headerRowDxfId="60" dataDxfId="58" headerRowBorderDxfId="59" tableBorderDxfId="57" totalsRowBorderDxfId="56">
  <tableColumns count="24">
    <tableColumn id="13" xr3:uid="{BA2663B7-FA73-43D9-9C2E-425B62582757}" name="Location" dataDxfId="55"/>
    <tableColumn id="12" xr3:uid="{A1A401C4-063D-4D5C-BB32-BD2C527534E7}" name="Rate Type" dataDxfId="54"/>
    <tableColumn id="22" xr3:uid="{FE90EC47-E7DC-4CA8-B6C5-00F74E1EBECD}" name="Notes (optional)" dataDxfId="53"/>
    <tableColumn id="18" xr3:uid="{6C1BC136-5936-4472-8B25-06EF9E6169DC}" name="D/I" dataDxfId="52">
      <calculatedColumnFormula>_xlfn.IFNA(IF(VLOOKUP(TblTrvlDetails12151214[[#This Row],[Location]],TblDom13161315[],2,FALSE)&lt;&gt;"International","D",IF(VLOOKUP(TblTrvlDetails12151214[[#This Row],[Location]],TblDom13161315[],2,FALSE)="International","I","")),"")</calculatedColumnFormula>
    </tableColumn>
    <tableColumn id="1" xr3:uid="{FC880D01-AB59-4C7A-B163-467B66B58F53}" name="M&amp;IE Rates/Day_x000a_based on Rate Type" dataDxfId="51">
      <calculatedColumnFormula>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calculatedColumnFormula>
    </tableColumn>
    <tableColumn id="2" xr3:uid="{D1233D0C-B1F8-4B6D-84AC-81236E766F99}" name="Travel Date" dataDxfId="50"/>
    <tableColumn id="3" xr3:uid="{665D6B7B-7D05-4709-AD44-75A97C7093D1}" name="Personal Day?_x000a_Yes = 1" dataDxfId="49">
      <calculatedColumnFormula>0</calculatedColumnFormula>
    </tableColumn>
    <tableColumn id="5" xr3:uid="{92E8C7A2-B20B-408D-BAFB-1CA2B09A2E48}" name="# Provided Breakfasts" dataDxfId="48">
      <calculatedColumnFormula>0</calculatedColumnFormula>
    </tableColumn>
    <tableColumn id="7" xr3:uid="{41354D94-D0E2-4A1E-860B-0EBD4639C408}" name="# Provided Lunches" dataDxfId="47">
      <calculatedColumnFormula>0</calculatedColumnFormula>
    </tableColumn>
    <tableColumn id="9" xr3:uid="{9D22C4F9-CDF3-460C-B491-C34CA99F6419}" name="# Provided Dinners" dataDxfId="46">
      <calculatedColumnFormula>0</calculatedColumnFormula>
    </tableColumn>
    <tableColumn id="21" xr3:uid="{FE435CE5-99ED-4B8E-8BD5-CE33A7CA28D7}" name="M&amp;IE Total" dataDxfId="45">
      <calculatedColumnFormula>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calculatedColumnFormula>
    </tableColumn>
    <tableColumn id="17" xr3:uid="{DA259A83-3A93-4F7F-97D7-5A9901D124DE}" name="Airfare*" dataDxfId="44"/>
    <tableColumn id="16" xr3:uid="{8CF7BB16-2877-4751-916C-0B477B42F115}" name="Lodging*" dataDxfId="43"/>
    <tableColumn id="11" xr3:uid="{2EED9355-E55A-4593-A7CD-EA940205FB70}" name="Miles*" dataDxfId="42"/>
    <tableColumn id="14" xr3:uid="{6F7835E6-253D-47D2-AADC-E58137FF97BD}" name="Ground Transport*" dataDxfId="41"/>
    <tableColumn id="23" xr3:uid="{B3842257-8903-4CDB-BCB1-29A0DD6AA91B}" name="Car Rental*" dataDxfId="40"/>
    <tableColumn id="20" xr3:uid="{DBF5EAF0-5BED-40C9-AB1C-28256A6A0EE4}" name="Business Expense*" dataDxfId="39"/>
    <tableColumn id="19" xr3:uid="{45779DA4-3698-47D7-8A89-02A266D360DB}" name="Full Amt" dataDxfId="38">
      <calculatedColumnFormula>IF(ISBLANK(TblTrvlDetails12151214[[#This Row],[Location]]),0,IF(TblTrvlDetails12151214[[#This Row],[D/I]]="I",VLOOKUP(TblTrvlDetails12151214[[#This Row],[Location]],TblDom13161315[],3,FALSE),VLOOKUP(TblTrvlDetails12151214[[#This Row],[Location]],TblDom13161315[],2,FALSE)))</calculatedColumnFormula>
    </tableColumn>
    <tableColumn id="4" xr3:uid="{50E66AD8-7675-445A-A749-DBA07C51D79F}" name="Breakfast" dataDxfId="37">
      <calculatedColumnFormula>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calculatedColumnFormula>
    </tableColumn>
    <tableColumn id="6" xr3:uid="{A77ACB90-C3E5-4EB1-A783-64F5D82ED371}" name="Lunch" dataDxfId="36">
      <calculatedColumnFormula>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calculatedColumnFormula>
    </tableColumn>
    <tableColumn id="8" xr3:uid="{21602B7E-D66F-4C7B-A7DB-161F9A0AE50D}" name="Dinner" dataDxfId="35">
      <calculatedColumnFormula>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calculatedColumnFormula>
    </tableColumn>
    <tableColumn id="10" xr3:uid="{463661CC-5FE9-4D47-8EE2-31CAC9161CAD}" name="Incidental Expenses" dataDxfId="34">
      <calculatedColumnFormula>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calculatedColumnFormula>
    </tableColumn>
    <tableColumn id="15" xr3:uid="{D533937C-A883-4FDD-A293-CD1C57A9F108}" name="Total" dataDxfId="33">
      <calculatedColumnFormula>IFERROR(SUM(K23:M23,O23:Q23,(TblTrvlDetails12151214[[#This Row],[Miles*]]*VLOOKUP("Car Mileage",TblTransport[#All],2,FALSE))),"")</calculatedColumnFormula>
    </tableColumn>
    <tableColumn id="25" xr3:uid="{2B9C67DB-1449-4E37-A21C-27ECFA7E528D}" name="Travel Advance*"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4F9F57-FFB7-4BB5-971B-FC4F0E0F96CB}" name="TblDom13161315" displayName="TblDom13161315" ref="A14:C19" totalsRowShown="0" headerRowDxfId="31" dataDxfId="29" headerRowBorderDxfId="30" tableBorderDxfId="28">
  <tableColumns count="3">
    <tableColumn id="1" xr3:uid="{85D343C8-BA46-40DE-A74E-4DA5BA883D96}" name="City and Zip code (Only Enter Lodging Destinations)" dataDxfId="27"/>
    <tableColumn id="2" xr3:uid="{E2265EA8-26D7-4D0A-8795-2769D5E80E82}" name="Domestic Rates (GSA)" dataDxfId="26"/>
    <tableColumn id="4" xr3:uid="{850C1049-E212-42D6-99D9-85045A2E8F41}" name="Alaska/Hawaii (DoD) or_x000a_International Rates (State Dept) "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13" totalsRowShown="0" headerRowDxfId="6">
  <autoFilter ref="P3:U13"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table" Target="../tables/table2.xml"/><Relationship Id="rId2" Type="http://schemas.openxmlformats.org/officeDocument/2006/relationships/hyperlink" Target="https://aoprals.state.gov/web920/per_diem.asp" TargetMode="External"/><Relationship Id="rId1" Type="http://schemas.openxmlformats.org/officeDocument/2006/relationships/hyperlink" Target="https://www.gsa.gov/plan-book/per-diem-rates"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79998168889431442"/>
  </sheetPr>
  <dimension ref="A2:C30"/>
  <sheetViews>
    <sheetView workbookViewId="0"/>
  </sheetViews>
  <sheetFormatPr defaultRowHeight="14.5" x14ac:dyDescent="0.35"/>
  <cols>
    <col min="2" max="2" width="127.453125" customWidth="1"/>
  </cols>
  <sheetData>
    <row r="2" spans="1:3" ht="18.5" x14ac:dyDescent="0.45">
      <c r="B2" s="2" t="s">
        <v>59</v>
      </c>
    </row>
    <row r="3" spans="1:3" ht="38.5" customHeight="1" x14ac:dyDescent="0.35">
      <c r="B3" s="26" t="s">
        <v>60</v>
      </c>
    </row>
    <row r="4" spans="1:3" x14ac:dyDescent="0.35">
      <c r="A4" s="153" t="s">
        <v>25</v>
      </c>
      <c r="B4" s="153"/>
      <c r="C4" s="153"/>
    </row>
    <row r="5" spans="1:3" x14ac:dyDescent="0.35">
      <c r="A5" s="25">
        <v>1</v>
      </c>
      <c r="B5" s="29" t="s">
        <v>120</v>
      </c>
    </row>
    <row r="6" spans="1:3" x14ac:dyDescent="0.35">
      <c r="A6" s="25">
        <v>2</v>
      </c>
      <c r="B6" s="29" t="s">
        <v>46</v>
      </c>
    </row>
    <row r="7" spans="1:3" x14ac:dyDescent="0.35">
      <c r="A7" s="25">
        <v>3</v>
      </c>
      <c r="B7" s="29" t="s">
        <v>121</v>
      </c>
    </row>
    <row r="8" spans="1:3" ht="29" x14ac:dyDescent="0.35">
      <c r="A8" s="25">
        <v>4</v>
      </c>
      <c r="B8" s="30" t="s">
        <v>47</v>
      </c>
    </row>
    <row r="9" spans="1:3" x14ac:dyDescent="0.35">
      <c r="A9" s="25">
        <v>5</v>
      </c>
      <c r="B9" s="31" t="s">
        <v>48</v>
      </c>
    </row>
    <row r="10" spans="1:3" x14ac:dyDescent="0.35">
      <c r="A10" s="25">
        <v>6</v>
      </c>
      <c r="B10" s="28" t="s">
        <v>51</v>
      </c>
    </row>
    <row r="11" spans="1:3" x14ac:dyDescent="0.35">
      <c r="A11" s="25">
        <v>7</v>
      </c>
      <c r="B11" s="27" t="s">
        <v>50</v>
      </c>
    </row>
    <row r="12" spans="1:3" ht="29" x14ac:dyDescent="0.35">
      <c r="A12" s="25">
        <v>8</v>
      </c>
      <c r="B12" s="27" t="s">
        <v>49</v>
      </c>
    </row>
    <row r="13" spans="1:3" x14ac:dyDescent="0.35">
      <c r="A13" s="25">
        <v>9</v>
      </c>
      <c r="B13" s="27" t="s">
        <v>52</v>
      </c>
    </row>
    <row r="14" spans="1:3" x14ac:dyDescent="0.35">
      <c r="A14" s="25">
        <v>10</v>
      </c>
      <c r="B14" s="27" t="s">
        <v>53</v>
      </c>
    </row>
    <row r="15" spans="1:3" ht="43.5" x14ac:dyDescent="0.35">
      <c r="A15" s="25">
        <v>11</v>
      </c>
      <c r="B15" s="27" t="s">
        <v>54</v>
      </c>
    </row>
    <row r="16" spans="1:3" x14ac:dyDescent="0.35">
      <c r="A16" s="152" t="s">
        <v>122</v>
      </c>
      <c r="B16" s="152"/>
      <c r="C16" s="98"/>
    </row>
    <row r="17" spans="1:3" x14ac:dyDescent="0.35">
      <c r="A17" s="25">
        <v>12</v>
      </c>
      <c r="B17" s="27" t="s">
        <v>55</v>
      </c>
    </row>
    <row r="18" spans="1:3" x14ac:dyDescent="0.35">
      <c r="A18" s="25">
        <v>13</v>
      </c>
      <c r="B18" s="27" t="s">
        <v>145</v>
      </c>
    </row>
    <row r="19" spans="1:3" x14ac:dyDescent="0.35">
      <c r="A19" s="25">
        <v>14</v>
      </c>
      <c r="B19" s="27" t="s">
        <v>56</v>
      </c>
    </row>
    <row r="20" spans="1:3" x14ac:dyDescent="0.35">
      <c r="A20" s="25">
        <v>15</v>
      </c>
      <c r="B20" s="95" t="s">
        <v>57</v>
      </c>
    </row>
    <row r="21" spans="1:3" x14ac:dyDescent="0.35">
      <c r="A21" s="25">
        <v>16</v>
      </c>
      <c r="B21" s="96" t="s">
        <v>123</v>
      </c>
    </row>
    <row r="22" spans="1:3" x14ac:dyDescent="0.35">
      <c r="A22" s="97"/>
      <c r="B22" s="99" t="s">
        <v>124</v>
      </c>
      <c r="C22" s="98"/>
    </row>
    <row r="23" spans="1:3" x14ac:dyDescent="0.35">
      <c r="A23" s="25">
        <v>17</v>
      </c>
      <c r="B23" s="27" t="s">
        <v>133</v>
      </c>
    </row>
    <row r="24" spans="1:3" x14ac:dyDescent="0.35">
      <c r="A24" s="25">
        <v>18</v>
      </c>
      <c r="B24" s="27" t="s">
        <v>134</v>
      </c>
    </row>
    <row r="25" spans="1:3" x14ac:dyDescent="0.35">
      <c r="A25" s="25">
        <v>19</v>
      </c>
      <c r="B25" s="27" t="s">
        <v>135</v>
      </c>
    </row>
    <row r="26" spans="1:3" ht="29" x14ac:dyDescent="0.35">
      <c r="A26" s="25">
        <v>18</v>
      </c>
      <c r="B26" s="27" t="s">
        <v>58</v>
      </c>
    </row>
    <row r="27" spans="1:3" x14ac:dyDescent="0.35">
      <c r="A27" s="25"/>
    </row>
    <row r="28" spans="1:3" x14ac:dyDescent="0.35">
      <c r="A28" s="25"/>
    </row>
    <row r="29" spans="1:3" x14ac:dyDescent="0.35">
      <c r="A29" s="25"/>
    </row>
    <row r="30" spans="1:3" x14ac:dyDescent="0.35">
      <c r="A30" s="25"/>
    </row>
  </sheetData>
  <mergeCells count="2">
    <mergeCell ref="A16:B16"/>
    <mergeCell ref="A4:C4"/>
  </mergeCells>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537B4-6AD5-42F5-A588-CA30B24C4D3F}">
  <sheetPr>
    <tabColor theme="9" tint="0.79998168889431442"/>
    <pageSetUpPr fitToPage="1"/>
  </sheetPr>
  <dimension ref="A1:AI62"/>
  <sheetViews>
    <sheetView tabSelected="1" workbookViewId="0">
      <selection activeCell="N26" sqref="N26"/>
    </sheetView>
  </sheetViews>
  <sheetFormatPr defaultColWidth="8.7265625" defaultRowHeight="14.5" x14ac:dyDescent="0.35"/>
  <cols>
    <col min="1" max="1" width="19.453125" style="44" customWidth="1"/>
    <col min="2" max="2" width="22.81640625" style="44" customWidth="1"/>
    <col min="3" max="3" width="22.7265625" style="44" customWidth="1"/>
    <col min="4" max="4" width="3.26953125" style="44" hidden="1" customWidth="1"/>
    <col min="5" max="7" width="11.81640625" style="44" customWidth="1"/>
    <col min="8" max="8" width="9.81640625" style="44" customWidth="1"/>
    <col min="9" max="9" width="9.26953125" style="44" customWidth="1"/>
    <col min="10" max="10" width="9.54296875" style="44" bestFit="1" customWidth="1"/>
    <col min="11" max="17" width="10.81640625" style="44" customWidth="1"/>
    <col min="18" max="22" width="10.7265625" style="44" customWidth="1"/>
    <col min="23" max="24" width="10" style="44" customWidth="1"/>
    <col min="25" max="25" width="1.1796875" style="44" customWidth="1"/>
    <col min="26" max="26" width="8.7265625" style="44" hidden="1" customWidth="1"/>
    <col min="27" max="30" width="15.1796875" style="44" customWidth="1"/>
    <col min="31" max="33" width="8.7265625" style="44" customWidth="1"/>
    <col min="34" max="34" width="28.453125" style="44" hidden="1" customWidth="1"/>
    <col min="35" max="35" width="34.54296875" style="44" hidden="1" customWidth="1"/>
    <col min="36" max="39" width="8.7265625" style="44" customWidth="1"/>
    <col min="40" max="16384" width="8.7265625" style="44"/>
  </cols>
  <sheetData>
    <row r="1" spans="1:30" ht="30" customHeight="1" x14ac:dyDescent="0.45">
      <c r="A1" s="42" t="s">
        <v>66</v>
      </c>
      <c r="B1" s="43"/>
      <c r="D1" s="43"/>
      <c r="E1" s="43"/>
      <c r="H1" s="45"/>
      <c r="I1" s="45"/>
      <c r="J1" s="45"/>
      <c r="K1" s="45"/>
      <c r="L1" s="45"/>
      <c r="M1" s="45"/>
      <c r="N1" s="45"/>
      <c r="O1" s="45"/>
      <c r="P1" s="45"/>
      <c r="Q1" s="45"/>
      <c r="S1" s="45"/>
      <c r="T1" s="45"/>
      <c r="U1" s="45"/>
      <c r="V1" s="45"/>
      <c r="W1" s="45"/>
    </row>
    <row r="2" spans="1:30" ht="16" customHeight="1" x14ac:dyDescent="0.5">
      <c r="A2" s="46" t="s">
        <v>67</v>
      </c>
      <c r="B2" s="47"/>
      <c r="C2" s="48"/>
      <c r="D2" s="47"/>
      <c r="E2" s="47"/>
      <c r="F2" s="48"/>
      <c r="G2" s="48"/>
      <c r="H2" s="49"/>
      <c r="I2" s="49"/>
      <c r="J2" s="49"/>
      <c r="K2" s="50"/>
      <c r="L2" s="50"/>
      <c r="M2" s="50"/>
      <c r="N2" s="50"/>
      <c r="O2" s="50"/>
      <c r="P2" s="50"/>
      <c r="Q2" s="50"/>
      <c r="R2" s="48"/>
      <c r="S2" s="51"/>
      <c r="T2" s="49"/>
      <c r="U2" s="52"/>
      <c r="V2" s="52"/>
      <c r="W2" s="53"/>
    </row>
    <row r="3" spans="1:30" ht="11.5" customHeight="1" thickBot="1" x14ac:dyDescent="0.4">
      <c r="A3" s="54"/>
      <c r="B3" s="47"/>
      <c r="C3" s="48"/>
      <c r="D3" s="47"/>
      <c r="E3" s="47"/>
      <c r="F3" s="48"/>
      <c r="G3" s="48"/>
      <c r="H3" s="49"/>
      <c r="I3" s="49"/>
      <c r="J3" s="49"/>
      <c r="K3" s="50"/>
      <c r="L3" s="50"/>
      <c r="M3" s="50"/>
      <c r="N3" s="50"/>
      <c r="O3" s="50"/>
      <c r="P3" s="50"/>
      <c r="Q3" s="50"/>
      <c r="R3" s="48"/>
      <c r="S3" s="51"/>
      <c r="T3" s="49"/>
      <c r="U3" s="52"/>
      <c r="V3" s="52"/>
      <c r="W3" s="53"/>
    </row>
    <row r="4" spans="1:30" ht="16" customHeight="1" x14ac:dyDescent="0.35">
      <c r="A4" s="293" t="s">
        <v>68</v>
      </c>
      <c r="B4" s="294"/>
      <c r="C4" s="294"/>
      <c r="D4" s="295"/>
      <c r="E4" s="296" t="s">
        <v>69</v>
      </c>
      <c r="F4" s="294"/>
      <c r="G4" s="294"/>
      <c r="H4" s="293" t="s">
        <v>70</v>
      </c>
      <c r="I4" s="294"/>
      <c r="J4" s="295"/>
      <c r="K4" s="294" t="s">
        <v>71</v>
      </c>
      <c r="L4" s="294"/>
      <c r="M4" s="294"/>
      <c r="N4" s="297"/>
      <c r="O4" s="50"/>
      <c r="P4" s="50"/>
      <c r="Q4" s="50"/>
      <c r="R4" s="48"/>
      <c r="S4" s="51"/>
      <c r="T4" s="49"/>
      <c r="U4" s="52"/>
      <c r="V4" s="52"/>
      <c r="W4" s="53"/>
      <c r="Y4" s="132"/>
      <c r="Z4" s="132"/>
      <c r="AA4" s="132" t="s">
        <v>9</v>
      </c>
      <c r="AB4" s="132"/>
    </row>
    <row r="5" spans="1:30" ht="16" customHeight="1" x14ac:dyDescent="0.35">
      <c r="A5" s="288"/>
      <c r="B5" s="289"/>
      <c r="C5" s="289"/>
      <c r="D5" s="289"/>
      <c r="E5" s="298"/>
      <c r="F5" s="289"/>
      <c r="G5" s="289"/>
      <c r="H5" s="288"/>
      <c r="I5" s="289"/>
      <c r="J5" s="299"/>
      <c r="K5" s="300"/>
      <c r="L5" s="300"/>
      <c r="M5" s="300"/>
      <c r="N5" s="301"/>
      <c r="O5" s="50"/>
      <c r="P5" s="50"/>
      <c r="Q5" s="50"/>
      <c r="R5" s="48"/>
      <c r="S5" s="51"/>
      <c r="T5" s="49"/>
      <c r="U5" s="52"/>
      <c r="V5" s="52"/>
      <c r="W5" s="53"/>
      <c r="Y5" s="132"/>
      <c r="Z5" s="132"/>
      <c r="AA5" s="132" t="s">
        <v>10</v>
      </c>
      <c r="AB5" s="132"/>
    </row>
    <row r="6" spans="1:30" ht="16" customHeight="1" x14ac:dyDescent="0.35">
      <c r="A6" s="285" t="s">
        <v>72</v>
      </c>
      <c r="B6" s="286"/>
      <c r="C6" s="286"/>
      <c r="D6" s="286"/>
      <c r="E6" s="286"/>
      <c r="F6" s="286"/>
      <c r="G6" s="286"/>
      <c r="H6" s="285" t="s">
        <v>73</v>
      </c>
      <c r="I6" s="286"/>
      <c r="J6" s="286"/>
      <c r="K6" s="286"/>
      <c r="L6" s="286"/>
      <c r="M6" s="286"/>
      <c r="N6" s="287"/>
      <c r="O6" s="50"/>
      <c r="P6" s="50"/>
      <c r="Q6" s="50"/>
      <c r="R6" s="48"/>
      <c r="S6" s="51"/>
      <c r="T6" s="49"/>
      <c r="U6" s="52"/>
      <c r="V6" s="52"/>
      <c r="W6" s="53"/>
      <c r="Y6" s="132"/>
      <c r="Z6" s="132"/>
      <c r="AA6" s="132" t="s">
        <v>33</v>
      </c>
      <c r="AB6" s="132"/>
    </row>
    <row r="7" spans="1:30" ht="16" customHeight="1" thickBot="1" x14ac:dyDescent="0.4">
      <c r="A7" s="288"/>
      <c r="B7" s="289"/>
      <c r="C7" s="289"/>
      <c r="D7" s="289"/>
      <c r="E7" s="289"/>
      <c r="F7" s="289"/>
      <c r="G7" s="289"/>
      <c r="H7" s="268"/>
      <c r="I7" s="269"/>
      <c r="J7" s="269"/>
      <c r="K7" s="269"/>
      <c r="L7" s="269"/>
      <c r="M7" s="269"/>
      <c r="N7" s="290"/>
      <c r="O7" s="50"/>
      <c r="P7" s="50"/>
      <c r="Q7" s="50"/>
      <c r="R7" s="48"/>
      <c r="S7" s="51"/>
      <c r="T7" s="49"/>
      <c r="U7" s="52"/>
      <c r="V7" s="52"/>
      <c r="W7" s="53"/>
      <c r="Y7" s="132"/>
      <c r="Z7" s="132"/>
      <c r="AA7" s="132"/>
      <c r="AB7" s="132"/>
    </row>
    <row r="8" spans="1:30" ht="16" customHeight="1" x14ac:dyDescent="0.35">
      <c r="A8" s="285" t="s">
        <v>74</v>
      </c>
      <c r="B8" s="286"/>
      <c r="C8" s="286"/>
      <c r="D8" s="291"/>
      <c r="E8" s="117" t="s">
        <v>75</v>
      </c>
      <c r="F8" s="292" t="s">
        <v>76</v>
      </c>
      <c r="G8" s="286"/>
      <c r="H8" s="118" t="s">
        <v>77</v>
      </c>
      <c r="I8" s="119"/>
      <c r="J8" s="119"/>
      <c r="K8" s="119"/>
      <c r="L8" s="119"/>
      <c r="M8" s="119"/>
      <c r="N8" s="120"/>
      <c r="O8" s="50"/>
      <c r="P8" s="50"/>
      <c r="Q8" s="50"/>
      <c r="R8" s="48"/>
      <c r="S8" s="51"/>
      <c r="T8" s="49"/>
      <c r="U8" s="52"/>
      <c r="V8" s="52"/>
      <c r="W8" s="53"/>
    </row>
    <row r="9" spans="1:30" ht="16" customHeight="1" thickBot="1" x14ac:dyDescent="0.4">
      <c r="A9" s="268"/>
      <c r="B9" s="269"/>
      <c r="C9" s="269"/>
      <c r="D9" s="270"/>
      <c r="E9" s="55"/>
      <c r="F9" s="271"/>
      <c r="G9" s="272"/>
      <c r="H9" s="273"/>
      <c r="I9" s="274"/>
      <c r="J9" s="274"/>
      <c r="K9" s="274"/>
      <c r="L9" s="274"/>
      <c r="M9" s="274"/>
      <c r="N9" s="275"/>
      <c r="O9" s="50"/>
      <c r="P9" s="50"/>
      <c r="Q9" s="50"/>
      <c r="R9" s="48"/>
      <c r="S9" s="51"/>
      <c r="T9" s="49"/>
      <c r="U9" s="52"/>
      <c r="V9" s="52"/>
      <c r="W9" s="53"/>
    </row>
    <row r="10" spans="1:30" ht="11.5" customHeight="1" x14ac:dyDescent="0.35">
      <c r="A10" s="56"/>
      <c r="B10" s="56"/>
      <c r="C10" s="56"/>
      <c r="D10" s="56"/>
      <c r="E10" s="57"/>
      <c r="F10" s="58"/>
      <c r="G10" s="58"/>
      <c r="H10" s="59"/>
      <c r="I10" s="59"/>
      <c r="J10" s="59"/>
      <c r="K10" s="59"/>
      <c r="L10" s="59"/>
      <c r="M10" s="59"/>
      <c r="N10" s="59"/>
      <c r="O10" s="50"/>
      <c r="P10" s="50"/>
      <c r="Q10" s="50"/>
      <c r="R10" s="48"/>
      <c r="S10" s="51"/>
      <c r="T10" s="49"/>
      <c r="U10" s="52"/>
      <c r="V10" s="52"/>
      <c r="W10" s="53"/>
    </row>
    <row r="11" spans="1:30" ht="16" customHeight="1" x14ac:dyDescent="0.35">
      <c r="A11" s="60" t="s">
        <v>8</v>
      </c>
      <c r="B11" s="276"/>
      <c r="C11" s="277"/>
      <c r="D11" s="48"/>
      <c r="E11" s="48"/>
      <c r="F11" s="48"/>
      <c r="G11" s="48"/>
      <c r="H11" s="61"/>
      <c r="I11" s="61"/>
      <c r="J11" s="61"/>
      <c r="K11" s="50"/>
      <c r="L11" s="50"/>
      <c r="M11" s="50"/>
      <c r="N11" s="50"/>
      <c r="O11" s="50"/>
      <c r="P11" s="50"/>
      <c r="Q11" s="50"/>
      <c r="R11" s="48"/>
      <c r="S11" s="51"/>
      <c r="T11" s="49"/>
      <c r="U11" s="52"/>
      <c r="V11" s="52"/>
      <c r="W11" s="53"/>
    </row>
    <row r="12" spans="1:30" ht="16" customHeight="1" x14ac:dyDescent="0.35">
      <c r="A12" s="60" t="s">
        <v>7</v>
      </c>
      <c r="B12" s="276"/>
      <c r="C12" s="277"/>
      <c r="D12" s="48"/>
      <c r="E12" s="48"/>
      <c r="F12" s="48"/>
      <c r="G12" s="48"/>
      <c r="H12" s="61"/>
      <c r="I12" s="61"/>
      <c r="J12" s="61"/>
      <c r="K12" s="50"/>
      <c r="L12" s="50"/>
      <c r="M12" s="50"/>
      <c r="N12" s="50"/>
      <c r="O12" s="50"/>
      <c r="P12" s="50"/>
      <c r="Q12" s="50"/>
      <c r="R12" s="48"/>
      <c r="S12" s="51"/>
      <c r="T12" s="49"/>
      <c r="U12" s="52"/>
      <c r="V12" s="52"/>
      <c r="W12" s="53"/>
    </row>
    <row r="13" spans="1:30" x14ac:dyDescent="0.35">
      <c r="S13" s="62"/>
    </row>
    <row r="14" spans="1:30" ht="39.5" thickBot="1" x14ac:dyDescent="0.4">
      <c r="A14" s="63" t="s">
        <v>78</v>
      </c>
      <c r="B14" s="64" t="s">
        <v>17</v>
      </c>
      <c r="C14" s="64" t="s">
        <v>42</v>
      </c>
      <c r="E14" s="141"/>
      <c r="F14" s="141"/>
      <c r="G14" s="141"/>
      <c r="H14" s="141"/>
      <c r="I14" s="141"/>
      <c r="J14" s="141"/>
      <c r="K14" s="65"/>
      <c r="L14" s="65"/>
      <c r="M14" s="65"/>
      <c r="N14" s="65"/>
      <c r="O14" s="65"/>
      <c r="P14" s="65"/>
      <c r="Q14" s="65"/>
      <c r="W14" s="65"/>
      <c r="X14" s="65"/>
    </row>
    <row r="15" spans="1:30" ht="14.5" customHeight="1" thickBot="1" x14ac:dyDescent="0.4">
      <c r="A15" s="92"/>
      <c r="B15" s="92"/>
      <c r="C15" s="92"/>
      <c r="D15" s="66"/>
      <c r="E15" s="142"/>
      <c r="F15" s="141"/>
      <c r="G15" s="141"/>
      <c r="H15" s="141"/>
      <c r="I15" s="141"/>
      <c r="J15" s="141"/>
      <c r="K15" s="65"/>
      <c r="L15" s="65"/>
      <c r="M15" s="65"/>
      <c r="N15" s="65"/>
      <c r="O15" s="65"/>
      <c r="P15" s="65"/>
      <c r="Q15" s="65"/>
      <c r="W15" s="65"/>
      <c r="X15" s="65"/>
      <c r="AD15" s="278" t="s">
        <v>132</v>
      </c>
    </row>
    <row r="16" spans="1:30" ht="15" customHeight="1" x14ac:dyDescent="0.35">
      <c r="A16" s="93"/>
      <c r="B16" s="93"/>
      <c r="C16" s="93"/>
      <c r="D16" s="66"/>
      <c r="E16" s="142"/>
      <c r="F16" s="141"/>
      <c r="G16" s="141"/>
      <c r="H16" s="141"/>
      <c r="I16" s="141"/>
      <c r="J16" s="141"/>
      <c r="W16" s="281" t="s">
        <v>79</v>
      </c>
      <c r="X16" s="282"/>
      <c r="AD16" s="279"/>
    </row>
    <row r="17" spans="1:35" s="67" customFormat="1" ht="15" customHeight="1" thickBot="1" x14ac:dyDescent="0.4">
      <c r="A17" s="94"/>
      <c r="B17" s="93"/>
      <c r="C17" s="94"/>
      <c r="E17" s="143"/>
      <c r="F17" s="144"/>
      <c r="G17" s="143"/>
      <c r="H17" s="145"/>
      <c r="I17" s="145"/>
      <c r="J17" s="145"/>
      <c r="L17" s="44"/>
      <c r="M17" s="44"/>
      <c r="N17" s="44"/>
      <c r="O17" s="44"/>
      <c r="T17" s="68"/>
      <c r="U17" s="68"/>
      <c r="V17" s="68"/>
      <c r="W17" s="283"/>
      <c r="X17" s="284"/>
      <c r="AD17" s="280"/>
    </row>
    <row r="18" spans="1:35" ht="15.65" customHeight="1" x14ac:dyDescent="0.35">
      <c r="A18" s="93"/>
      <c r="B18" s="93"/>
      <c r="C18" s="93"/>
      <c r="E18" s="141"/>
      <c r="F18" s="141"/>
      <c r="G18" s="141"/>
      <c r="H18" s="141"/>
      <c r="I18" s="141"/>
      <c r="J18" s="141"/>
      <c r="K18" s="236" t="s">
        <v>130</v>
      </c>
      <c r="L18" s="237"/>
      <c r="M18" s="237"/>
      <c r="N18" s="237"/>
      <c r="O18" s="237"/>
      <c r="P18" s="237"/>
      <c r="Q18" s="237"/>
      <c r="R18" s="237"/>
      <c r="S18" s="237"/>
      <c r="T18" s="237"/>
      <c r="U18" s="237"/>
      <c r="V18" s="238"/>
      <c r="W18" s="245">
        <f>SUM($W$21-$X21)</f>
        <v>0</v>
      </c>
      <c r="X18" s="246"/>
      <c r="Y18" s="251"/>
      <c r="Z18" s="251"/>
      <c r="AA18" s="252" t="s">
        <v>131</v>
      </c>
      <c r="AB18" s="253"/>
      <c r="AC18" s="254"/>
      <c r="AD18" s="261">
        <f>SUM(AA21:AD21)</f>
        <v>0</v>
      </c>
      <c r="AE18" s="44" t="s">
        <v>80</v>
      </c>
      <c r="AH18" s="69" t="s">
        <v>81</v>
      </c>
      <c r="AI18" s="70" t="s">
        <v>82</v>
      </c>
    </row>
    <row r="19" spans="1:35" ht="14.5" customHeight="1" x14ac:dyDescent="0.35">
      <c r="A19" s="94"/>
      <c r="B19" s="94"/>
      <c r="C19" s="94"/>
      <c r="E19" s="264" t="str">
        <f>IF(AND(_xlfn.DAYS($B$12,$B$11)+1&lt;&gt;(COUNTA(TblTrvlDetails12151214[Travel Date])),COUNTA(TblTrvlDetails12151214[Travel Date])&lt;&gt;0),CONCATENATE("Number of days between start and end date (",_xlfn.DAYS($B$12,$B$11),") don't match the number of dates being claimed below (",COUNTA(TblTrvlDetails12151214[Travel Date]),")"),"")</f>
        <v/>
      </c>
      <c r="F19" s="264"/>
      <c r="G19" s="264"/>
      <c r="H19" s="264"/>
      <c r="I19" s="264"/>
      <c r="J19" s="265"/>
      <c r="K19" s="239"/>
      <c r="L19" s="240"/>
      <c r="M19" s="240"/>
      <c r="N19" s="240"/>
      <c r="O19" s="240"/>
      <c r="P19" s="240"/>
      <c r="Q19" s="240"/>
      <c r="R19" s="240"/>
      <c r="S19" s="240"/>
      <c r="T19" s="240"/>
      <c r="U19" s="240"/>
      <c r="V19" s="241"/>
      <c r="W19" s="247"/>
      <c r="X19" s="248"/>
      <c r="Y19" s="251"/>
      <c r="Z19" s="251"/>
      <c r="AA19" s="255"/>
      <c r="AB19" s="256"/>
      <c r="AC19" s="257"/>
      <c r="AD19" s="262"/>
      <c r="AH19" s="71"/>
      <c r="AI19" s="72"/>
    </row>
    <row r="20" spans="1:35" ht="36" customHeight="1" thickBot="1" x14ac:dyDescent="0.4">
      <c r="A20" s="73"/>
      <c r="B20" s="73"/>
      <c r="C20" s="73"/>
      <c r="D20" s="73"/>
      <c r="E20" s="266"/>
      <c r="F20" s="266"/>
      <c r="G20" s="266"/>
      <c r="H20" s="266"/>
      <c r="I20" s="266"/>
      <c r="J20" s="267"/>
      <c r="K20" s="242"/>
      <c r="L20" s="243"/>
      <c r="M20" s="243"/>
      <c r="N20" s="243"/>
      <c r="O20" s="243"/>
      <c r="P20" s="243"/>
      <c r="Q20" s="243"/>
      <c r="R20" s="243"/>
      <c r="S20" s="243"/>
      <c r="T20" s="243"/>
      <c r="U20" s="243"/>
      <c r="V20" s="244"/>
      <c r="W20" s="249"/>
      <c r="X20" s="250"/>
      <c r="Y20" s="74"/>
      <c r="Z20" s="74"/>
      <c r="AA20" s="258"/>
      <c r="AB20" s="259"/>
      <c r="AC20" s="260"/>
      <c r="AD20" s="263"/>
      <c r="AH20" s="75" t="s">
        <v>83</v>
      </c>
      <c r="AI20" s="76" t="s">
        <v>84</v>
      </c>
    </row>
    <row r="21" spans="1:35" ht="33" customHeight="1" x14ac:dyDescent="0.35">
      <c r="A21" s="85" t="s">
        <v>25</v>
      </c>
      <c r="B21" s="77"/>
      <c r="C21" s="77"/>
      <c r="D21" s="77"/>
      <c r="E21" s="77"/>
      <c r="F21" s="77"/>
      <c r="G21" s="78"/>
      <c r="H21" s="220" t="s">
        <v>43</v>
      </c>
      <c r="I21" s="221"/>
      <c r="J21" s="222"/>
      <c r="K21" s="134">
        <f>SUM(TblTrvlDetails12151214[M&amp;IE Total])</f>
        <v>0</v>
      </c>
      <c r="L21" s="134">
        <f>SUM(TblTrvlDetails12151214[Airfare*])</f>
        <v>0</v>
      </c>
      <c r="M21" s="134">
        <f>SUM(TblTrvlDetails12151214[Lodging*])</f>
        <v>0</v>
      </c>
      <c r="N21" s="134">
        <f>SUM(TblTrvlDetails12151214[Miles*])*0.7</f>
        <v>0</v>
      </c>
      <c r="O21" s="134">
        <f>SUM(TblTrvlDetails12151214[Ground Transport*])</f>
        <v>0</v>
      </c>
      <c r="P21" s="134">
        <f>SUM(TblTrvlDetails12151214[Car Rental*])</f>
        <v>0</v>
      </c>
      <c r="Q21" s="134">
        <f>SUM(TblTrvlDetails12151214[Business Expense*])</f>
        <v>0</v>
      </c>
      <c r="R21" s="135"/>
      <c r="S21" s="135"/>
      <c r="T21" s="135"/>
      <c r="U21" s="135"/>
      <c r="V21" s="135"/>
      <c r="W21" s="134">
        <f>SUM(K21:Q21)</f>
        <v>0</v>
      </c>
      <c r="X21" s="134">
        <f>SUM(X23:X30)</f>
        <v>0</v>
      </c>
      <c r="Y21" s="74"/>
      <c r="Z21" s="74"/>
      <c r="AA21" s="138">
        <f>SUM(AA23:AA37)</f>
        <v>0</v>
      </c>
      <c r="AB21" s="139">
        <f>SUM(AB23:AB37)</f>
        <v>0</v>
      </c>
      <c r="AC21" s="139">
        <f>SUM(AC23:AC37)</f>
        <v>0</v>
      </c>
      <c r="AD21" s="140">
        <f>SUM(AD23:AD37)</f>
        <v>0</v>
      </c>
      <c r="AH21" s="71" t="s">
        <v>85</v>
      </c>
      <c r="AI21" s="72" t="s">
        <v>137</v>
      </c>
    </row>
    <row r="22" spans="1:35" ht="39" customHeight="1" x14ac:dyDescent="0.35">
      <c r="A22" s="86" t="s">
        <v>15</v>
      </c>
      <c r="B22" s="87" t="s">
        <v>16</v>
      </c>
      <c r="C22" s="87" t="s">
        <v>45</v>
      </c>
      <c r="D22" s="87" t="s">
        <v>22</v>
      </c>
      <c r="E22" s="87" t="s">
        <v>44</v>
      </c>
      <c r="F22" s="88" t="s">
        <v>34</v>
      </c>
      <c r="G22" s="88" t="s">
        <v>35</v>
      </c>
      <c r="H22" s="88" t="s">
        <v>4</v>
      </c>
      <c r="I22" s="88" t="s">
        <v>6</v>
      </c>
      <c r="J22" s="88" t="s">
        <v>5</v>
      </c>
      <c r="K22" s="88" t="s">
        <v>26</v>
      </c>
      <c r="L22" s="88" t="s">
        <v>38</v>
      </c>
      <c r="M22" s="88" t="s">
        <v>39</v>
      </c>
      <c r="N22" s="88" t="s">
        <v>37</v>
      </c>
      <c r="O22" s="88" t="s">
        <v>36</v>
      </c>
      <c r="P22" s="88" t="s">
        <v>41</v>
      </c>
      <c r="Q22" s="88" t="s">
        <v>40</v>
      </c>
      <c r="R22" s="88" t="s">
        <v>23</v>
      </c>
      <c r="S22" s="88" t="s">
        <v>0</v>
      </c>
      <c r="T22" s="88" t="s">
        <v>1</v>
      </c>
      <c r="U22" s="88" t="s">
        <v>2</v>
      </c>
      <c r="V22" s="88" t="s">
        <v>3</v>
      </c>
      <c r="W22" s="89" t="s">
        <v>19</v>
      </c>
      <c r="X22" s="88" t="s">
        <v>117</v>
      </c>
      <c r="Y22" s="90"/>
      <c r="Z22" s="90"/>
      <c r="AA22" s="91" t="s">
        <v>38</v>
      </c>
      <c r="AB22" s="91" t="s">
        <v>39</v>
      </c>
      <c r="AC22" s="91" t="s">
        <v>41</v>
      </c>
      <c r="AD22" s="100" t="s">
        <v>115</v>
      </c>
      <c r="AH22" s="75" t="s">
        <v>86</v>
      </c>
      <c r="AI22" s="76" t="s">
        <v>138</v>
      </c>
    </row>
    <row r="23" spans="1:35" ht="15" customHeight="1" x14ac:dyDescent="0.35">
      <c r="A23" s="121"/>
      <c r="B23" s="122"/>
      <c r="C23" s="121"/>
      <c r="D23" s="123" t="str">
        <f>_xlfn.IFNA(IF(VLOOKUP(TblTrvlDetails12151214[[#This Row],[Location]],TblDom13161315[],2,FALSE)&lt;&gt;"International","D",IF(VLOOKUP(TblTrvlDetails12151214[[#This Row],[Location]],TblDom13161315[],2,FALSE)="International","I","")),"")</f>
        <v/>
      </c>
      <c r="E23"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23" s="124"/>
      <c r="G23" s="125">
        <v>0</v>
      </c>
      <c r="H23" s="125">
        <v>0</v>
      </c>
      <c r="I23" s="125">
        <v>0</v>
      </c>
      <c r="J23" s="125">
        <v>0</v>
      </c>
      <c r="K23"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3" s="126"/>
      <c r="M23" s="126"/>
      <c r="N23" s="122"/>
      <c r="O23" s="126"/>
      <c r="P23" s="126"/>
      <c r="Q23" s="126"/>
      <c r="R23" s="136">
        <f>IF(ISBLANK(TblTrvlDetails12151214[[#This Row],[Location]]),0,IF(TblTrvlDetails12151214[[#This Row],[D/I]]="I",VLOOKUP(TblTrvlDetails12151214[[#This Row],[Location]],TblDom13161315[],3,FALSE),VLOOKUP(TblTrvlDetails12151214[[#This Row],[Location]],TblDom13161315[],2,FALSE)))</f>
        <v>0</v>
      </c>
      <c r="S23"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3"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3"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3"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3" s="137">
        <f>IFERROR(SUM(K23:M23,O23:Q23,(TblTrvlDetails12151214[[#This Row],[Miles*]]*VLOOKUP("Car Mileage",TblTransport[#All],2,FALSE))),"")</f>
        <v>0</v>
      </c>
      <c r="X23" s="127">
        <v>0</v>
      </c>
      <c r="Y23" s="128"/>
      <c r="Z23" s="128"/>
      <c r="AA23" s="129"/>
      <c r="AB23" s="129"/>
      <c r="AC23" s="129"/>
      <c r="AD23" s="130"/>
      <c r="AH23" s="71" t="s">
        <v>87</v>
      </c>
      <c r="AI23" s="72" t="s">
        <v>139</v>
      </c>
    </row>
    <row r="24" spans="1:35" ht="15" customHeight="1" x14ac:dyDescent="0.35">
      <c r="A24" s="121"/>
      <c r="B24" s="122"/>
      <c r="C24" s="121"/>
      <c r="D24" s="123" t="str">
        <f>_xlfn.IFNA(IF(VLOOKUP(TblTrvlDetails12151214[[#This Row],[Location]],TblDom13161315[],2,FALSE)&lt;&gt;"International","D",IF(VLOOKUP(TblTrvlDetails12151214[[#This Row],[Location]],TblDom13161315[],2,FALSE)="International","I","")),"")</f>
        <v/>
      </c>
      <c r="E24"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24" s="124"/>
      <c r="G24" s="125">
        <v>0</v>
      </c>
      <c r="H24" s="125">
        <v>0</v>
      </c>
      <c r="I24" s="125">
        <v>0</v>
      </c>
      <c r="J24" s="125">
        <v>0</v>
      </c>
      <c r="K24"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4" s="126"/>
      <c r="M24" s="126"/>
      <c r="N24" s="122"/>
      <c r="O24" s="126"/>
      <c r="P24" s="126"/>
      <c r="Q24" s="126"/>
      <c r="R24" s="136">
        <f>IF(ISBLANK(TblTrvlDetails12151214[[#This Row],[Location]]),0,IF(TblTrvlDetails12151214[[#This Row],[D/I]]="I",VLOOKUP(TblTrvlDetails12151214[[#This Row],[Location]],TblDom13161315[],3,FALSE),VLOOKUP(TblTrvlDetails12151214[[#This Row],[Location]],TblDom13161315[],2,FALSE)))</f>
        <v>0</v>
      </c>
      <c r="S24"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4"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4"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4"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4" s="137">
        <f>IFERROR(SUM(K24:M24,O24:Q24,(TblTrvlDetails12151214[[#This Row],[Miles*]]*VLOOKUP("Car Mileage",TblTransport[#All],2,FALSE))),"")</f>
        <v>0</v>
      </c>
      <c r="X24" s="127">
        <v>0</v>
      </c>
      <c r="Y24" s="128"/>
      <c r="Z24" s="128"/>
      <c r="AA24" s="129"/>
      <c r="AB24" s="129"/>
      <c r="AC24" s="129"/>
      <c r="AD24" s="130"/>
      <c r="AH24" s="75" t="s">
        <v>88</v>
      </c>
      <c r="AI24" s="76" t="s">
        <v>89</v>
      </c>
    </row>
    <row r="25" spans="1:35" ht="15" customHeight="1" x14ac:dyDescent="0.35">
      <c r="A25" s="121"/>
      <c r="B25" s="122"/>
      <c r="C25" s="121"/>
      <c r="D25" s="123" t="str">
        <f>_xlfn.IFNA(IF(VLOOKUP(TblTrvlDetails12151214[[#This Row],[Location]],TblDom13161315[],2,FALSE)&lt;&gt;"International","D",IF(VLOOKUP(TblTrvlDetails12151214[[#This Row],[Location]],TblDom13161315[],2,FALSE)="International","I","")),"")</f>
        <v/>
      </c>
      <c r="E25"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25" s="124"/>
      <c r="G25" s="125">
        <v>0</v>
      </c>
      <c r="H25" s="125">
        <v>0</v>
      </c>
      <c r="I25" s="125">
        <v>0</v>
      </c>
      <c r="J25" s="125">
        <v>0</v>
      </c>
      <c r="K25"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5" s="126"/>
      <c r="M25" s="126"/>
      <c r="N25" s="122"/>
      <c r="O25" s="126"/>
      <c r="P25" s="126"/>
      <c r="Q25" s="126"/>
      <c r="R25" s="136">
        <f>IF(ISBLANK(TblTrvlDetails12151214[[#This Row],[Location]]),0,IF(TblTrvlDetails12151214[[#This Row],[D/I]]="I",VLOOKUP(TblTrvlDetails12151214[[#This Row],[Location]],TblDom13161315[],3,FALSE),VLOOKUP(TblTrvlDetails12151214[[#This Row],[Location]],TblDom13161315[],2,FALSE)))</f>
        <v>0</v>
      </c>
      <c r="S25"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5"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5"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5"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5" s="137">
        <f>IFERROR(SUM(K25:M25,O25:Q25,(TblTrvlDetails12151214[[#This Row],[Miles*]]*VLOOKUP("Car Mileage",TblTransport[#All],2,FALSE))),"")</f>
        <v>0</v>
      </c>
      <c r="X25" s="127">
        <v>0</v>
      </c>
      <c r="Y25" s="128"/>
      <c r="Z25" s="128"/>
      <c r="AA25" s="129"/>
      <c r="AB25" s="129"/>
      <c r="AC25" s="129"/>
      <c r="AD25" s="130"/>
      <c r="AH25" s="71" t="s">
        <v>90</v>
      </c>
      <c r="AI25" s="72" t="s">
        <v>140</v>
      </c>
    </row>
    <row r="26" spans="1:35" ht="15" customHeight="1" x14ac:dyDescent="0.35">
      <c r="A26" s="121"/>
      <c r="B26" s="122"/>
      <c r="C26" s="121"/>
      <c r="D26" s="123" t="str">
        <f>_xlfn.IFNA(IF(VLOOKUP(TblTrvlDetails12151214[[#This Row],[Location]],TblDom13161315[],2,FALSE)&lt;&gt;"International","D",IF(VLOOKUP(TblTrvlDetails12151214[[#This Row],[Location]],TblDom13161315[],2,FALSE)="International","I","")),"")</f>
        <v/>
      </c>
      <c r="E26"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26" s="124"/>
      <c r="G26" s="125">
        <v>0</v>
      </c>
      <c r="H26" s="125">
        <v>0</v>
      </c>
      <c r="I26" s="125">
        <v>0</v>
      </c>
      <c r="J26" s="125">
        <v>0</v>
      </c>
      <c r="K26"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6" s="126"/>
      <c r="M26" s="126"/>
      <c r="N26" s="122"/>
      <c r="O26" s="126"/>
      <c r="P26" s="126"/>
      <c r="Q26" s="126"/>
      <c r="R26" s="136">
        <f>IF(ISBLANK(TblTrvlDetails12151214[[#This Row],[Location]]),0,IF(TblTrvlDetails12151214[[#This Row],[D/I]]="I",VLOOKUP(TblTrvlDetails12151214[[#This Row],[Location]],TblDom13161315[],3,FALSE),VLOOKUP(TblTrvlDetails12151214[[#This Row],[Location]],TblDom13161315[],2,FALSE)))</f>
        <v>0</v>
      </c>
      <c r="S26"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6"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6"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6"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6" s="137">
        <f>IFERROR(SUM(K26:M26,O26:Q26,(TblTrvlDetails12151214[[#This Row],[Miles*]]*VLOOKUP("Car Mileage",TblTransport[#All],2,FALSE))),"")</f>
        <v>0</v>
      </c>
      <c r="X26" s="127">
        <v>0</v>
      </c>
      <c r="Y26" s="128"/>
      <c r="Z26" s="128"/>
      <c r="AA26" s="129"/>
      <c r="AB26" s="129"/>
      <c r="AC26" s="129"/>
      <c r="AD26" s="130"/>
      <c r="AH26" s="75" t="s">
        <v>91</v>
      </c>
      <c r="AI26" s="76" t="s">
        <v>141</v>
      </c>
    </row>
    <row r="27" spans="1:35" ht="15" customHeight="1" x14ac:dyDescent="0.35">
      <c r="A27" s="121"/>
      <c r="B27" s="122"/>
      <c r="C27" s="121"/>
      <c r="D27" s="123" t="str">
        <f>_xlfn.IFNA(IF(VLOOKUP(TblTrvlDetails12151214[[#This Row],[Location]],TblDom13161315[],2,FALSE)&lt;&gt;"International","D",IF(VLOOKUP(TblTrvlDetails12151214[[#This Row],[Location]],TblDom13161315[],2,FALSE)="International","I","")),"")</f>
        <v/>
      </c>
      <c r="E27"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27" s="124"/>
      <c r="G27" s="125">
        <v>0</v>
      </c>
      <c r="H27" s="125">
        <v>0</v>
      </c>
      <c r="I27" s="125">
        <f>0</f>
        <v>0</v>
      </c>
      <c r="J27" s="125">
        <f>0</f>
        <v>0</v>
      </c>
      <c r="K27"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7" s="126"/>
      <c r="M27" s="126"/>
      <c r="N27" s="122"/>
      <c r="O27" s="126"/>
      <c r="P27" s="126"/>
      <c r="Q27" s="126"/>
      <c r="R27" s="136">
        <f>IF(ISBLANK(TblTrvlDetails12151214[[#This Row],[Location]]),0,IF(TblTrvlDetails12151214[[#This Row],[D/I]]="I",VLOOKUP(TblTrvlDetails12151214[[#This Row],[Location]],TblDom13161315[],3,FALSE),VLOOKUP(TblTrvlDetails12151214[[#This Row],[Location]],TblDom13161315[],2,FALSE)))</f>
        <v>0</v>
      </c>
      <c r="S27"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7"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7"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7"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7" s="137">
        <f>IFERROR(SUM(K27:M27,O27:Q27,(TblTrvlDetails12151214[[#This Row],[Miles*]]*VLOOKUP("Car Mileage",TblTransport[#All],2,FALSE))),"")</f>
        <v>0</v>
      </c>
      <c r="X27" s="127">
        <v>0</v>
      </c>
      <c r="Y27" s="128"/>
      <c r="Z27" s="128"/>
      <c r="AA27" s="129"/>
      <c r="AB27" s="129"/>
      <c r="AC27" s="129"/>
      <c r="AD27" s="130"/>
      <c r="AH27" s="71" t="s">
        <v>92</v>
      </c>
      <c r="AI27" s="72" t="s">
        <v>142</v>
      </c>
    </row>
    <row r="28" spans="1:35" ht="15" customHeight="1" x14ac:dyDescent="0.35">
      <c r="A28" s="121"/>
      <c r="B28" s="122"/>
      <c r="C28" s="121"/>
      <c r="D28" s="123" t="str">
        <f>_xlfn.IFNA(IF(VLOOKUP(TblTrvlDetails12151214[[#This Row],[Location]],TblDom13161315[],2,FALSE)&lt;&gt;"International","D",IF(VLOOKUP(TblTrvlDetails12151214[[#This Row],[Location]],TblDom13161315[],2,FALSE)="International","I","")),"")</f>
        <v/>
      </c>
      <c r="E28"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28" s="124"/>
      <c r="G28" s="125">
        <f>0</f>
        <v>0</v>
      </c>
      <c r="H28" s="125">
        <f>0</f>
        <v>0</v>
      </c>
      <c r="I28" s="125">
        <f>0</f>
        <v>0</v>
      </c>
      <c r="J28" s="125">
        <f>0</f>
        <v>0</v>
      </c>
      <c r="K28"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8" s="126"/>
      <c r="M28" s="126"/>
      <c r="N28" s="122"/>
      <c r="O28" s="126"/>
      <c r="P28" s="126"/>
      <c r="Q28" s="126"/>
      <c r="R28" s="136">
        <f>IF(ISBLANK(TblTrvlDetails12151214[[#This Row],[Location]]),0,IF(TblTrvlDetails12151214[[#This Row],[D/I]]="I",VLOOKUP(TblTrvlDetails12151214[[#This Row],[Location]],TblDom13161315[],3,FALSE),VLOOKUP(TblTrvlDetails12151214[[#This Row],[Location]],TblDom13161315[],2,FALSE)))</f>
        <v>0</v>
      </c>
      <c r="S28"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8"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8"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8"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8" s="137">
        <f>IFERROR(SUM(K28:M28,O28:Q28,(TblTrvlDetails12151214[[#This Row],[Miles*]]*VLOOKUP("Car Mileage",TblTransport[#All],2,FALSE))),"")</f>
        <v>0</v>
      </c>
      <c r="X28" s="127">
        <v>0</v>
      </c>
      <c r="Y28" s="128"/>
      <c r="Z28" s="128"/>
      <c r="AA28" s="129"/>
      <c r="AB28" s="129"/>
      <c r="AC28" s="129"/>
      <c r="AD28" s="130"/>
      <c r="AH28" s="75" t="s">
        <v>93</v>
      </c>
      <c r="AI28" s="76" t="s">
        <v>143</v>
      </c>
    </row>
    <row r="29" spans="1:35" ht="15" customHeight="1" x14ac:dyDescent="0.35">
      <c r="A29" s="121"/>
      <c r="B29" s="122"/>
      <c r="C29" s="121"/>
      <c r="D29" s="123" t="str">
        <f>_xlfn.IFNA(IF(VLOOKUP(TblTrvlDetails12151214[[#This Row],[Location]],TblDom13161315[],2,FALSE)&lt;&gt;"International","D",IF(VLOOKUP(TblTrvlDetails12151214[[#This Row],[Location]],TblDom13161315[],2,FALSE)="International","I","")),"")</f>
        <v/>
      </c>
      <c r="E29"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29" s="124"/>
      <c r="G29" s="125">
        <f>0</f>
        <v>0</v>
      </c>
      <c r="H29" s="125">
        <f>0</f>
        <v>0</v>
      </c>
      <c r="I29" s="125">
        <f>0</f>
        <v>0</v>
      </c>
      <c r="J29" s="125">
        <f>0</f>
        <v>0</v>
      </c>
      <c r="K29"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9" s="126"/>
      <c r="M29" s="126"/>
      <c r="N29" s="122"/>
      <c r="O29" s="126"/>
      <c r="P29" s="126"/>
      <c r="Q29" s="126"/>
      <c r="R29" s="136">
        <f>IF(ISBLANK(TblTrvlDetails12151214[[#This Row],[Location]]),0,IF(TblTrvlDetails12151214[[#This Row],[D/I]]="I",VLOOKUP(TblTrvlDetails12151214[[#This Row],[Location]],TblDom13161315[],3,FALSE),VLOOKUP(TblTrvlDetails12151214[[#This Row],[Location]],TblDom13161315[],2,FALSE)))</f>
        <v>0</v>
      </c>
      <c r="S29"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9"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9"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9"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9" s="137">
        <f>IFERROR(SUM(K29:M29,O29:Q29,(TblTrvlDetails12151214[[#This Row],[Miles*]]*VLOOKUP("Car Mileage",TblTransport[#All],2,FALSE))),"")</f>
        <v>0</v>
      </c>
      <c r="X29" s="127">
        <v>0</v>
      </c>
      <c r="Y29" s="128"/>
      <c r="Z29" s="128"/>
      <c r="AA29" s="129"/>
      <c r="AB29" s="129"/>
      <c r="AC29" s="129"/>
      <c r="AD29" s="130"/>
      <c r="AH29" s="71" t="s">
        <v>94</v>
      </c>
      <c r="AI29" s="72" t="s">
        <v>95</v>
      </c>
    </row>
    <row r="30" spans="1:35" ht="15" customHeight="1" x14ac:dyDescent="0.35">
      <c r="A30" s="121"/>
      <c r="B30" s="122"/>
      <c r="C30" s="121"/>
      <c r="D30" s="123" t="str">
        <f>_xlfn.IFNA(IF(VLOOKUP(TblTrvlDetails12151214[[#This Row],[Location]],TblDom13161315[],2,FALSE)&lt;&gt;"International","D",IF(VLOOKUP(TblTrvlDetails12151214[[#This Row],[Location]],TblDom13161315[],2,FALSE)="International","I","")),"")</f>
        <v/>
      </c>
      <c r="E30"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0" s="124"/>
      <c r="G30" s="125">
        <f>0</f>
        <v>0</v>
      </c>
      <c r="H30" s="125">
        <f>0</f>
        <v>0</v>
      </c>
      <c r="I30" s="125">
        <f>0</f>
        <v>0</v>
      </c>
      <c r="J30" s="125">
        <f>0</f>
        <v>0</v>
      </c>
      <c r="K30"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0" s="126"/>
      <c r="M30" s="126"/>
      <c r="N30" s="122"/>
      <c r="O30" s="126"/>
      <c r="P30" s="126"/>
      <c r="Q30" s="126"/>
      <c r="R30" s="136">
        <f>IF(ISBLANK(TblTrvlDetails12151214[[#This Row],[Location]]),0,IF(TblTrvlDetails12151214[[#This Row],[D/I]]="I",VLOOKUP(TblTrvlDetails12151214[[#This Row],[Location]],TblDom13161315[],3,FALSE),VLOOKUP(TblTrvlDetails12151214[[#This Row],[Location]],TblDom13161315[],2,FALSE)))</f>
        <v>0</v>
      </c>
      <c r="S30"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0"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0"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0"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0" s="137">
        <f>IFERROR(SUM(K30:M30,O30:Q30,(TblTrvlDetails12151214[[#This Row],[Miles*]]*VLOOKUP("Car Mileage",TblTransport[#All],2,FALSE))),"")</f>
        <v>0</v>
      </c>
      <c r="X30" s="127">
        <v>0</v>
      </c>
      <c r="Y30" s="128"/>
      <c r="Z30" s="128"/>
      <c r="AA30" s="129"/>
      <c r="AB30" s="129"/>
      <c r="AC30" s="129"/>
      <c r="AD30" s="130"/>
      <c r="AH30" s="75" t="s">
        <v>96</v>
      </c>
      <c r="AI30" s="76" t="s">
        <v>97</v>
      </c>
    </row>
    <row r="31" spans="1:35" ht="15" customHeight="1" x14ac:dyDescent="0.35">
      <c r="A31" s="121"/>
      <c r="B31" s="122"/>
      <c r="C31" s="121"/>
      <c r="D31" s="123" t="str">
        <f>_xlfn.IFNA(IF(VLOOKUP(TblTrvlDetails12151214[[#This Row],[Location]],TblDom13161315[],2,FALSE)&lt;&gt;"International","D",IF(VLOOKUP(TblTrvlDetails12151214[[#This Row],[Location]],TblDom13161315[],2,FALSE)="International","I","")),"")</f>
        <v/>
      </c>
      <c r="E31"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1" s="124"/>
      <c r="G31" s="125">
        <f>0</f>
        <v>0</v>
      </c>
      <c r="H31" s="125">
        <f>0</f>
        <v>0</v>
      </c>
      <c r="I31" s="125">
        <f>0</f>
        <v>0</v>
      </c>
      <c r="J31" s="125">
        <f>0</f>
        <v>0</v>
      </c>
      <c r="K31"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1" s="126"/>
      <c r="M31" s="126"/>
      <c r="N31" s="122"/>
      <c r="O31" s="126"/>
      <c r="P31" s="126"/>
      <c r="Q31" s="126"/>
      <c r="R31" s="136">
        <f>IF(ISBLANK(TblTrvlDetails12151214[[#This Row],[Location]]),0,IF(TblTrvlDetails12151214[[#This Row],[D/I]]="I",VLOOKUP(TblTrvlDetails12151214[[#This Row],[Location]],TblDom13161315[],3,FALSE),VLOOKUP(TblTrvlDetails12151214[[#This Row],[Location]],TblDom13161315[],2,FALSE)))</f>
        <v>0</v>
      </c>
      <c r="S31"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1"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1"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1"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1" s="137">
        <f>IFERROR(SUM(K31:M31,O31:Q31,(TblTrvlDetails12151214[[#This Row],[Miles*]]*VLOOKUP("Car Mileage",TblTransport[#All],2,FALSE))),"")</f>
        <v>0</v>
      </c>
      <c r="X31" s="127">
        <v>0</v>
      </c>
      <c r="Y31" s="128"/>
      <c r="Z31" s="128"/>
      <c r="AA31" s="129"/>
      <c r="AB31" s="129"/>
      <c r="AC31" s="129"/>
      <c r="AD31" s="130"/>
      <c r="AH31" s="71" t="s">
        <v>98</v>
      </c>
      <c r="AI31" s="72" t="s">
        <v>144</v>
      </c>
    </row>
    <row r="32" spans="1:35" ht="15" customHeight="1" x14ac:dyDescent="0.35">
      <c r="A32" s="121"/>
      <c r="B32" s="122"/>
      <c r="C32" s="121"/>
      <c r="D32" s="123" t="str">
        <f>_xlfn.IFNA(IF(VLOOKUP(TblTrvlDetails12151214[[#This Row],[Location]],TblDom13161315[],2,FALSE)&lt;&gt;"International","D",IF(VLOOKUP(TblTrvlDetails12151214[[#This Row],[Location]],TblDom13161315[],2,FALSE)="International","I","")),"")</f>
        <v/>
      </c>
      <c r="E32"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2" s="124"/>
      <c r="G32" s="125">
        <f>0</f>
        <v>0</v>
      </c>
      <c r="H32" s="125">
        <f>0</f>
        <v>0</v>
      </c>
      <c r="I32" s="125">
        <f>0</f>
        <v>0</v>
      </c>
      <c r="J32" s="125">
        <f>0</f>
        <v>0</v>
      </c>
      <c r="K32"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2" s="126"/>
      <c r="M32" s="126"/>
      <c r="N32" s="122"/>
      <c r="O32" s="126"/>
      <c r="P32" s="126"/>
      <c r="Q32" s="126"/>
      <c r="R32" s="136">
        <f>IF(ISBLANK(TblTrvlDetails12151214[[#This Row],[Location]]),0,IF(TblTrvlDetails12151214[[#This Row],[D/I]]="I",VLOOKUP(TblTrvlDetails12151214[[#This Row],[Location]],TblDom13161315[],3,FALSE),VLOOKUP(TblTrvlDetails12151214[[#This Row],[Location]],TblDom13161315[],2,FALSE)))</f>
        <v>0</v>
      </c>
      <c r="S32"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2"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2"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2"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2" s="137">
        <f>IFERROR(SUM(K32:M32,O32:Q32,(TblTrvlDetails12151214[[#This Row],[Miles*]]*VLOOKUP("Car Mileage",TblTransport[#All],2,FALSE))),"")</f>
        <v>0</v>
      </c>
      <c r="X32" s="127">
        <v>0</v>
      </c>
      <c r="Y32" s="128"/>
      <c r="Z32" s="128"/>
      <c r="AA32" s="129"/>
      <c r="AB32" s="129"/>
      <c r="AC32" s="129"/>
      <c r="AD32" s="129"/>
      <c r="AH32" s="75" t="s">
        <v>99</v>
      </c>
      <c r="AI32" s="76" t="s">
        <v>100</v>
      </c>
    </row>
    <row r="33" spans="1:35" ht="15" customHeight="1" x14ac:dyDescent="0.35">
      <c r="A33" s="121"/>
      <c r="B33" s="122"/>
      <c r="C33" s="121"/>
      <c r="D33" s="123" t="str">
        <f>_xlfn.IFNA(IF(VLOOKUP(TblTrvlDetails12151214[[#This Row],[Location]],TblDom13161315[],2,FALSE)&lt;&gt;"International","D",IF(VLOOKUP(TblTrvlDetails12151214[[#This Row],[Location]],TblDom13161315[],2,FALSE)="International","I","")),"")</f>
        <v/>
      </c>
      <c r="E33"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3" s="124"/>
      <c r="G33" s="125">
        <f>0</f>
        <v>0</v>
      </c>
      <c r="H33" s="125">
        <f>0</f>
        <v>0</v>
      </c>
      <c r="I33" s="125">
        <f>0</f>
        <v>0</v>
      </c>
      <c r="J33" s="125">
        <f>0</f>
        <v>0</v>
      </c>
      <c r="K33"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3" s="126"/>
      <c r="M33" s="126"/>
      <c r="N33" s="122"/>
      <c r="O33" s="126"/>
      <c r="P33" s="126"/>
      <c r="Q33" s="126"/>
      <c r="R33" s="136">
        <f>IF(ISBLANK(TblTrvlDetails12151214[[#This Row],[Location]]),0,IF(TblTrvlDetails12151214[[#This Row],[D/I]]="I",VLOOKUP(TblTrvlDetails12151214[[#This Row],[Location]],TblDom13161315[],3,FALSE),VLOOKUP(TblTrvlDetails12151214[[#This Row],[Location]],TblDom13161315[],2,FALSE)))</f>
        <v>0</v>
      </c>
      <c r="S33"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3"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3"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3"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3" s="137">
        <f>IFERROR(SUM(K33:M33,O33:Q33,(TblTrvlDetails12151214[[#This Row],[Miles*]]*VLOOKUP("Car Mileage",TblTransport[#All],2,FALSE))),"")</f>
        <v>0</v>
      </c>
      <c r="X33" s="127">
        <v>0</v>
      </c>
      <c r="Y33" s="128"/>
      <c r="Z33" s="128"/>
      <c r="AA33" s="129"/>
      <c r="AB33" s="129"/>
      <c r="AC33" s="129"/>
      <c r="AD33" s="129"/>
      <c r="AH33" s="71" t="s">
        <v>101</v>
      </c>
      <c r="AI33" s="72" t="s">
        <v>102</v>
      </c>
    </row>
    <row r="34" spans="1:35" ht="15" customHeight="1" x14ac:dyDescent="0.35">
      <c r="A34" s="121"/>
      <c r="B34" s="122"/>
      <c r="C34" s="121"/>
      <c r="D34" s="123" t="str">
        <f>_xlfn.IFNA(IF(VLOOKUP(TblTrvlDetails12151214[[#This Row],[Location]],TblDom13161315[],2,FALSE)&lt;&gt;"International","D",IF(VLOOKUP(TblTrvlDetails12151214[[#This Row],[Location]],TblDom13161315[],2,FALSE)="International","I","")),"")</f>
        <v/>
      </c>
      <c r="E34"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4" s="124"/>
      <c r="G34" s="125">
        <f>0</f>
        <v>0</v>
      </c>
      <c r="H34" s="125">
        <f>0</f>
        <v>0</v>
      </c>
      <c r="I34" s="125">
        <f>0</f>
        <v>0</v>
      </c>
      <c r="J34" s="125">
        <f>0</f>
        <v>0</v>
      </c>
      <c r="K34"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4" s="126"/>
      <c r="M34" s="126"/>
      <c r="N34" s="122"/>
      <c r="O34" s="126"/>
      <c r="P34" s="126"/>
      <c r="Q34" s="126"/>
      <c r="R34" s="136">
        <f>IF(ISBLANK(TblTrvlDetails12151214[[#This Row],[Location]]),0,IF(TblTrvlDetails12151214[[#This Row],[D/I]]="I",VLOOKUP(TblTrvlDetails12151214[[#This Row],[Location]],TblDom13161315[],3,FALSE),VLOOKUP(TblTrvlDetails12151214[[#This Row],[Location]],TblDom13161315[],2,FALSE)))</f>
        <v>0</v>
      </c>
      <c r="S34"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4"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4"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4"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4" s="137">
        <f>IFERROR(SUM(K34:M34,O34:Q34,(TblTrvlDetails12151214[[#This Row],[Miles*]]*VLOOKUP("Car Mileage",TblTransport[#All],2,FALSE))),"")</f>
        <v>0</v>
      </c>
      <c r="X34" s="127">
        <v>0</v>
      </c>
      <c r="Y34" s="128"/>
      <c r="Z34" s="128"/>
      <c r="AA34" s="129"/>
      <c r="AB34" s="129"/>
      <c r="AC34" s="129"/>
      <c r="AD34" s="129"/>
      <c r="AH34" s="75" t="s">
        <v>103</v>
      </c>
      <c r="AI34" s="76" t="s">
        <v>104</v>
      </c>
    </row>
    <row r="35" spans="1:35" ht="15" customHeight="1" x14ac:dyDescent="0.35">
      <c r="A35" s="121"/>
      <c r="B35" s="122"/>
      <c r="C35" s="121"/>
      <c r="D35" s="123" t="str">
        <f>_xlfn.IFNA(IF(VLOOKUP(TblTrvlDetails12151214[[#This Row],[Location]],TblDom13161315[],2,FALSE)&lt;&gt;"International","D",IF(VLOOKUP(TblTrvlDetails12151214[[#This Row],[Location]],TblDom13161315[],2,FALSE)="International","I","")),"")</f>
        <v/>
      </c>
      <c r="E35"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5" s="124"/>
      <c r="G35" s="125">
        <f>0</f>
        <v>0</v>
      </c>
      <c r="H35" s="125">
        <f>0</f>
        <v>0</v>
      </c>
      <c r="I35" s="125">
        <f>0</f>
        <v>0</v>
      </c>
      <c r="J35" s="125">
        <f>0</f>
        <v>0</v>
      </c>
      <c r="K35"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5" s="126"/>
      <c r="M35" s="126"/>
      <c r="N35" s="122"/>
      <c r="O35" s="126"/>
      <c r="P35" s="126"/>
      <c r="Q35" s="126"/>
      <c r="R35" s="136">
        <f>IF(ISBLANK(TblTrvlDetails12151214[[#This Row],[Location]]),0,IF(TblTrvlDetails12151214[[#This Row],[D/I]]="I",VLOOKUP(TblTrvlDetails12151214[[#This Row],[Location]],TblDom13161315[],3,FALSE),VLOOKUP(TblTrvlDetails12151214[[#This Row],[Location]],TblDom13161315[],2,FALSE)))</f>
        <v>0</v>
      </c>
      <c r="S35"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5"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5"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5"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5" s="137">
        <f>IFERROR(SUM(K35:M35,O35:Q35,(TblTrvlDetails12151214[[#This Row],[Miles*]]*VLOOKUP("Car Mileage",TblTransport[#All],2,FALSE))),"")</f>
        <v>0</v>
      </c>
      <c r="X35" s="127">
        <v>0</v>
      </c>
      <c r="Y35" s="128"/>
      <c r="Z35" s="128"/>
      <c r="AA35" s="129"/>
      <c r="AB35" s="129"/>
      <c r="AC35" s="129"/>
      <c r="AD35" s="129"/>
      <c r="AH35" s="44" t="s">
        <v>146</v>
      </c>
      <c r="AI35" s="44" t="s">
        <v>147</v>
      </c>
    </row>
    <row r="36" spans="1:35" ht="15" customHeight="1" x14ac:dyDescent="0.35">
      <c r="A36" s="121"/>
      <c r="B36" s="122"/>
      <c r="C36" s="121"/>
      <c r="D36" s="123" t="str">
        <f>_xlfn.IFNA(IF(VLOOKUP(TblTrvlDetails12151214[[#This Row],[Location]],TblDom13161315[],2,FALSE)&lt;&gt;"International","D",IF(VLOOKUP(TblTrvlDetails12151214[[#This Row],[Location]],TblDom13161315[],2,FALSE)="International","I","")),"")</f>
        <v/>
      </c>
      <c r="E36"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6" s="124"/>
      <c r="G36" s="125">
        <f>0</f>
        <v>0</v>
      </c>
      <c r="H36" s="125">
        <f>0</f>
        <v>0</v>
      </c>
      <c r="I36" s="125">
        <f>0</f>
        <v>0</v>
      </c>
      <c r="J36" s="125">
        <f>0</f>
        <v>0</v>
      </c>
      <c r="K36"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6" s="126"/>
      <c r="M36" s="126"/>
      <c r="N36" s="122"/>
      <c r="O36" s="126"/>
      <c r="P36" s="126"/>
      <c r="Q36" s="126"/>
      <c r="R36" s="136">
        <f>IF(ISBLANK(TblTrvlDetails12151214[[#This Row],[Location]]),0,IF(TblTrvlDetails12151214[[#This Row],[D/I]]="I",VLOOKUP(TblTrvlDetails12151214[[#This Row],[Location]],TblDom13161315[],3,FALSE),VLOOKUP(TblTrvlDetails12151214[[#This Row],[Location]],TblDom13161315[],2,FALSE)))</f>
        <v>0</v>
      </c>
      <c r="S36"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6"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6"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6"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6" s="137">
        <f>IFERROR(SUM(K36:M36,O36:Q36,(TblTrvlDetails12151214[[#This Row],[Miles*]]*VLOOKUP("Car Mileage",TblTransport[#All],2,FALSE))),"")</f>
        <v>0</v>
      </c>
      <c r="X36" s="127">
        <v>0</v>
      </c>
      <c r="Y36" s="128"/>
      <c r="Z36" s="128"/>
      <c r="AA36" s="129"/>
      <c r="AB36" s="129"/>
      <c r="AC36" s="129"/>
      <c r="AD36" s="129"/>
      <c r="AH36" s="44" t="s">
        <v>149</v>
      </c>
      <c r="AI36" s="44" t="s">
        <v>148</v>
      </c>
    </row>
    <row r="37" spans="1:35" ht="15" customHeight="1" x14ac:dyDescent="0.35">
      <c r="A37" s="121"/>
      <c r="B37" s="122"/>
      <c r="C37" s="121"/>
      <c r="D37" s="123" t="str">
        <f>_xlfn.IFNA(IF(VLOOKUP(TblTrvlDetails12151214[[#This Row],[Location]],TblDom13161315[],2,FALSE)&lt;&gt;"International","D",IF(VLOOKUP(TblTrvlDetails12151214[[#This Row],[Location]],TblDom13161315[],2,FALSE)="International","I","")),"")</f>
        <v/>
      </c>
      <c r="E37" s="133">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Row],[Location]],TblDom13161315[],2,FALSE)&lt;=92))),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Row],[Location]],TblDom13161315[],2,FALSE)&lt;=92))), VLOOKUP(TblTrvlDetails12151214[[#This Row],[Location]],TblDom13161315[],2,FALSE))))))))),0)</f>
        <v>0</v>
      </c>
      <c r="F37" s="124"/>
      <c r="G37" s="125">
        <f>0</f>
        <v>0</v>
      </c>
      <c r="H37" s="125">
        <f>0</f>
        <v>0</v>
      </c>
      <c r="I37" s="125">
        <f>0</f>
        <v>0</v>
      </c>
      <c r="J37" s="125">
        <f>0</f>
        <v>0</v>
      </c>
      <c r="K37" s="133">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7" s="126"/>
      <c r="M37" s="126"/>
      <c r="N37" s="122"/>
      <c r="O37" s="126"/>
      <c r="P37" s="126"/>
      <c r="Q37" s="126"/>
      <c r="R37" s="136">
        <f>IF(ISBLANK(TblTrvlDetails12151214[[#This Row],[Location]]),0,IF(TblTrvlDetails12151214[[#This Row],[D/I]]="I",VLOOKUP(TblTrvlDetails12151214[[#This Row],[Location]],TblDom13161315[],3,FALSE),VLOOKUP(TblTrvlDetails12151214[[#This Row],[Location]],TblDom13161315[],2,FALSE)))</f>
        <v>0</v>
      </c>
      <c r="S37" s="133">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7" s="133">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7" s="133">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7" s="133">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7" s="137">
        <f>IFERROR(SUM(K37:M37,O37:Q37,(TblTrvlDetails12151214[[#This Row],[Miles*]]*VLOOKUP("Car Mileage",TblTransport[#All],2,FALSE))),"")</f>
        <v>0</v>
      </c>
      <c r="X37" s="127">
        <v>0</v>
      </c>
      <c r="Y37" s="128"/>
      <c r="Z37" s="128"/>
      <c r="AA37" s="129"/>
      <c r="AB37" s="129"/>
      <c r="AC37" s="129"/>
      <c r="AD37" s="129"/>
    </row>
    <row r="38" spans="1:35" ht="8.15" customHeight="1" x14ac:dyDescent="0.3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row>
    <row r="39" spans="1:35" ht="8.15" customHeight="1" thickBot="1" x14ac:dyDescent="0.4"/>
    <row r="40" spans="1:35" ht="19" thickBot="1" x14ac:dyDescent="0.5">
      <c r="A40" s="223" t="s">
        <v>106</v>
      </c>
      <c r="B40" s="224"/>
      <c r="C40" s="224"/>
      <c r="D40" s="224"/>
      <c r="E40" s="224"/>
      <c r="F40" s="224"/>
      <c r="G40" s="224"/>
      <c r="H40" s="224"/>
      <c r="I40" s="224"/>
      <c r="J40" s="224"/>
      <c r="K40" s="224"/>
      <c r="L40" s="224"/>
      <c r="M40" s="224"/>
      <c r="N40" s="225"/>
      <c r="Q40" s="226" t="s">
        <v>105</v>
      </c>
      <c r="R40" s="227"/>
      <c r="S40" s="227"/>
      <c r="T40" s="227"/>
      <c r="U40" s="227"/>
      <c r="V40" s="227"/>
      <c r="W40" s="227"/>
      <c r="X40" s="228"/>
    </row>
    <row r="41" spans="1:35" ht="15" customHeight="1" thickBot="1" x14ac:dyDescent="0.4">
      <c r="A41" s="229" t="s">
        <v>82</v>
      </c>
      <c r="B41" s="230"/>
      <c r="C41" s="231" t="s">
        <v>125</v>
      </c>
      <c r="D41" s="230"/>
      <c r="E41" s="231" t="s">
        <v>126</v>
      </c>
      <c r="F41" s="230"/>
      <c r="G41" s="231" t="s">
        <v>127</v>
      </c>
      <c r="H41" s="232"/>
      <c r="I41" s="229" t="s">
        <v>128</v>
      </c>
      <c r="J41" s="233"/>
      <c r="K41" s="229" t="s">
        <v>129</v>
      </c>
      <c r="L41" s="232"/>
      <c r="M41" s="234" t="s">
        <v>32</v>
      </c>
      <c r="N41" s="235"/>
      <c r="Q41" s="101"/>
      <c r="R41" s="102"/>
      <c r="S41" s="102"/>
      <c r="T41" s="102"/>
      <c r="U41" s="103"/>
      <c r="V41" s="104"/>
      <c r="W41" s="104"/>
      <c r="X41" s="105"/>
    </row>
    <row r="42" spans="1:35" ht="15" thickBot="1" x14ac:dyDescent="0.4">
      <c r="A42" s="191"/>
      <c r="B42" s="192"/>
      <c r="C42" s="215"/>
      <c r="D42" s="216"/>
      <c r="E42" s="217"/>
      <c r="F42" s="218"/>
      <c r="G42" s="216"/>
      <c r="H42" s="219"/>
      <c r="I42" s="215"/>
      <c r="J42" s="216"/>
      <c r="K42" s="217"/>
      <c r="L42" s="218"/>
      <c r="M42" s="209"/>
      <c r="N42" s="210"/>
      <c r="Q42" s="211" t="s">
        <v>107</v>
      </c>
      <c r="R42" s="212"/>
      <c r="S42" s="212"/>
      <c r="T42" s="146">
        <f>W18</f>
        <v>0</v>
      </c>
      <c r="U42" s="106"/>
      <c r="V42" s="213" t="s">
        <v>108</v>
      </c>
      <c r="W42" s="213"/>
      <c r="X42" s="107"/>
      <c r="AH42" s="44" t="s">
        <v>136</v>
      </c>
    </row>
    <row r="43" spans="1:35" ht="15" thickBot="1" x14ac:dyDescent="0.4">
      <c r="A43" s="191"/>
      <c r="B43" s="192"/>
      <c r="C43" s="83"/>
      <c r="D43" s="84"/>
      <c r="E43" s="191"/>
      <c r="F43" s="201"/>
      <c r="G43" s="191"/>
      <c r="H43" s="192"/>
      <c r="I43" s="203"/>
      <c r="J43" s="201"/>
      <c r="K43" s="191"/>
      <c r="L43" s="201"/>
      <c r="M43" s="214"/>
      <c r="N43" s="210"/>
      <c r="Q43" s="211" t="s">
        <v>109</v>
      </c>
      <c r="R43" s="212"/>
      <c r="S43" s="212"/>
      <c r="T43" s="146">
        <f>AD18</f>
        <v>0</v>
      </c>
      <c r="U43" s="106"/>
      <c r="V43" s="213"/>
      <c r="W43" s="213"/>
      <c r="X43" s="107"/>
      <c r="AH43" s="44">
        <v>59</v>
      </c>
    </row>
    <row r="44" spans="1:35" ht="15" thickBot="1" x14ac:dyDescent="0.4">
      <c r="A44" s="191"/>
      <c r="B44" s="192"/>
      <c r="C44" s="199"/>
      <c r="D44" s="200"/>
      <c r="E44" s="191"/>
      <c r="F44" s="201"/>
      <c r="G44" s="200" t="s">
        <v>80</v>
      </c>
      <c r="H44" s="202"/>
      <c r="I44" s="203" t="s">
        <v>80</v>
      </c>
      <c r="J44" s="204"/>
      <c r="K44" s="191"/>
      <c r="L44" s="201"/>
      <c r="M44" s="205"/>
      <c r="N44" s="206"/>
      <c r="Q44" s="108"/>
      <c r="R44" s="109"/>
      <c r="S44" s="109" t="s">
        <v>116</v>
      </c>
      <c r="T44" s="147">
        <f>X21</f>
        <v>0</v>
      </c>
      <c r="U44" s="106"/>
      <c r="V44" s="109"/>
      <c r="W44" s="109"/>
      <c r="X44" s="110"/>
      <c r="AH44" s="44">
        <v>64</v>
      </c>
    </row>
    <row r="45" spans="1:35" ht="15" thickBot="1" x14ac:dyDescent="0.4">
      <c r="A45" s="191"/>
      <c r="B45" s="192"/>
      <c r="C45" s="199" t="s">
        <v>80</v>
      </c>
      <c r="D45" s="200"/>
      <c r="E45" s="191"/>
      <c r="F45" s="201"/>
      <c r="G45" s="200" t="s">
        <v>80</v>
      </c>
      <c r="H45" s="202"/>
      <c r="I45" s="203" t="s">
        <v>80</v>
      </c>
      <c r="J45" s="204"/>
      <c r="K45" s="207"/>
      <c r="L45" s="208"/>
      <c r="M45" s="205"/>
      <c r="N45" s="206"/>
      <c r="Q45" s="197" t="s">
        <v>119</v>
      </c>
      <c r="R45" s="198"/>
      <c r="S45" s="198"/>
      <c r="T45" s="148">
        <f>SUM(T42:T44)</f>
        <v>0</v>
      </c>
      <c r="U45" s="106"/>
      <c r="V45" s="111"/>
      <c r="W45" s="111"/>
      <c r="X45" s="112"/>
      <c r="AH45" s="44">
        <v>68</v>
      </c>
    </row>
    <row r="46" spans="1:35" ht="15" thickBot="1" x14ac:dyDescent="0.4">
      <c r="A46" s="191"/>
      <c r="B46" s="192"/>
      <c r="C46" s="199" t="s">
        <v>80</v>
      </c>
      <c r="D46" s="200"/>
      <c r="E46" s="191" t="s">
        <v>80</v>
      </c>
      <c r="F46" s="201"/>
      <c r="G46" s="200" t="s">
        <v>80</v>
      </c>
      <c r="H46" s="202"/>
      <c r="I46" s="203" t="s">
        <v>80</v>
      </c>
      <c r="J46" s="204"/>
      <c r="K46" s="191"/>
      <c r="L46" s="201"/>
      <c r="M46" s="205"/>
      <c r="N46" s="206"/>
      <c r="Q46" s="113"/>
      <c r="R46" s="114"/>
      <c r="S46" s="114"/>
      <c r="T46" s="114"/>
      <c r="U46" s="115"/>
      <c r="V46" s="114"/>
      <c r="W46" s="114"/>
      <c r="X46" s="116"/>
      <c r="AH46" s="44">
        <v>69</v>
      </c>
    </row>
    <row r="47" spans="1:35" ht="15" thickBot="1" x14ac:dyDescent="0.4">
      <c r="A47" s="191"/>
      <c r="B47" s="192"/>
      <c r="C47" s="193"/>
      <c r="D47" s="194"/>
      <c r="E47" s="193"/>
      <c r="F47" s="194"/>
      <c r="G47" s="193"/>
      <c r="H47" s="194"/>
      <c r="I47" s="193"/>
      <c r="J47" s="194"/>
      <c r="K47" s="193"/>
      <c r="L47" s="194"/>
      <c r="M47" s="189"/>
      <c r="N47" s="190"/>
      <c r="AH47" s="44">
        <v>74</v>
      </c>
    </row>
    <row r="48" spans="1:35" ht="15" thickBot="1" x14ac:dyDescent="0.4">
      <c r="A48" s="191"/>
      <c r="B48" s="192"/>
      <c r="C48" s="193"/>
      <c r="D48" s="194"/>
      <c r="E48" s="193"/>
      <c r="F48" s="194"/>
      <c r="G48" s="193"/>
      <c r="H48" s="194"/>
      <c r="I48" s="193"/>
      <c r="J48" s="194"/>
      <c r="K48" s="193"/>
      <c r="L48" s="194"/>
      <c r="M48" s="195"/>
      <c r="N48" s="196"/>
      <c r="AH48" s="44">
        <v>79</v>
      </c>
    </row>
    <row r="49" spans="1:34" ht="19" customHeight="1" thickBot="1" x14ac:dyDescent="0.4">
      <c r="A49" s="79"/>
      <c r="B49" s="79"/>
      <c r="C49" s="80"/>
      <c r="D49" s="80"/>
      <c r="E49" s="80"/>
      <c r="F49" s="80"/>
      <c r="G49" s="80"/>
      <c r="H49" s="80"/>
      <c r="I49" s="80"/>
      <c r="J49" s="80"/>
      <c r="K49" s="80"/>
      <c r="L49" s="81"/>
      <c r="M49" s="149" t="s">
        <v>110</v>
      </c>
      <c r="N49" s="82">
        <f>SUM(M42:N48)</f>
        <v>0</v>
      </c>
      <c r="AH49" s="44">
        <v>80</v>
      </c>
    </row>
    <row r="50" spans="1:34" ht="15" thickBot="1" x14ac:dyDescent="0.4">
      <c r="A50" s="45" t="s">
        <v>118</v>
      </c>
      <c r="AH50" s="44">
        <v>86</v>
      </c>
    </row>
    <row r="51" spans="1:34" x14ac:dyDescent="0.35">
      <c r="A51" s="171"/>
      <c r="B51" s="172"/>
      <c r="C51" s="172"/>
      <c r="D51" s="172"/>
      <c r="E51" s="172"/>
      <c r="F51" s="172"/>
      <c r="G51" s="172"/>
      <c r="H51" s="172"/>
      <c r="I51" s="172"/>
      <c r="J51" s="172"/>
      <c r="K51" s="172"/>
      <c r="L51" s="172"/>
      <c r="M51" s="172"/>
      <c r="N51" s="173"/>
      <c r="AH51" s="44">
        <v>92</v>
      </c>
    </row>
    <row r="52" spans="1:34" x14ac:dyDescent="0.35">
      <c r="A52" s="174"/>
      <c r="B52" s="175"/>
      <c r="C52" s="175"/>
      <c r="D52" s="175"/>
      <c r="E52" s="175"/>
      <c r="F52" s="175"/>
      <c r="G52" s="175"/>
      <c r="H52" s="175"/>
      <c r="I52" s="175"/>
      <c r="J52" s="175"/>
      <c r="K52" s="175"/>
      <c r="L52" s="175"/>
      <c r="M52" s="175"/>
      <c r="N52" s="176"/>
      <c r="AH52" s="44" t="s">
        <v>18</v>
      </c>
    </row>
    <row r="53" spans="1:34" x14ac:dyDescent="0.35">
      <c r="A53" s="174"/>
      <c r="B53" s="175"/>
      <c r="C53" s="175"/>
      <c r="D53" s="175"/>
      <c r="E53" s="175"/>
      <c r="F53" s="175"/>
      <c r="G53" s="175"/>
      <c r="H53" s="175"/>
      <c r="I53" s="175"/>
      <c r="J53" s="175"/>
      <c r="K53" s="175"/>
      <c r="L53" s="175"/>
      <c r="M53" s="175"/>
      <c r="N53" s="176"/>
    </row>
    <row r="54" spans="1:34" ht="14.15" customHeight="1" thickBot="1" x14ac:dyDescent="0.4">
      <c r="A54" s="177"/>
      <c r="B54" s="178"/>
      <c r="C54" s="178"/>
      <c r="D54" s="178"/>
      <c r="E54" s="178"/>
      <c r="F54" s="178"/>
      <c r="G54" s="178"/>
      <c r="H54" s="178"/>
      <c r="I54" s="178"/>
      <c r="J54" s="178"/>
      <c r="K54" s="178"/>
      <c r="L54" s="178"/>
      <c r="M54" s="178"/>
      <c r="N54" s="179"/>
    </row>
    <row r="55" spans="1:34" ht="8.15" customHeight="1" thickBot="1" x14ac:dyDescent="0.4"/>
    <row r="56" spans="1:34" ht="8.15" hidden="1" customHeight="1" thickBot="1" x14ac:dyDescent="0.4"/>
    <row r="57" spans="1:34" ht="120.75" customHeight="1" thickBot="1" x14ac:dyDescent="0.4">
      <c r="A57" s="180" t="s">
        <v>111</v>
      </c>
      <c r="B57" s="181"/>
      <c r="C57" s="181"/>
      <c r="D57" s="181"/>
      <c r="E57" s="181"/>
      <c r="F57" s="181"/>
      <c r="G57" s="181"/>
      <c r="H57" s="181"/>
      <c r="I57" s="181"/>
      <c r="J57" s="181"/>
      <c r="K57" s="181"/>
      <c r="L57" s="181"/>
      <c r="M57" s="181"/>
      <c r="N57" s="182"/>
    </row>
    <row r="58" spans="1:34" ht="15" thickBot="1" x14ac:dyDescent="0.4">
      <c r="A58" s="154" t="s">
        <v>112</v>
      </c>
      <c r="B58" s="155"/>
      <c r="C58" s="155"/>
      <c r="D58" s="155"/>
      <c r="E58" s="155"/>
      <c r="F58" s="155"/>
      <c r="G58" s="156"/>
      <c r="H58" s="154" t="s">
        <v>113</v>
      </c>
      <c r="I58" s="155"/>
      <c r="J58" s="155"/>
      <c r="K58" s="155"/>
      <c r="L58" s="155"/>
      <c r="M58" s="155"/>
      <c r="N58" s="156"/>
    </row>
    <row r="59" spans="1:34" ht="15" thickBot="1" x14ac:dyDescent="0.4">
      <c r="A59" s="183"/>
      <c r="B59" s="184"/>
      <c r="C59" s="184"/>
      <c r="D59" s="184"/>
      <c r="E59" s="184"/>
      <c r="F59" s="184"/>
      <c r="G59" s="185"/>
      <c r="H59" s="186"/>
      <c r="I59" s="187"/>
      <c r="J59" s="187"/>
      <c r="K59" s="187"/>
      <c r="L59" s="187"/>
      <c r="M59" s="187"/>
      <c r="N59" s="188"/>
    </row>
    <row r="60" spans="1:34" ht="15" thickBot="1" x14ac:dyDescent="0.4">
      <c r="A60" s="154" t="s">
        <v>114</v>
      </c>
      <c r="B60" s="155"/>
      <c r="C60" s="155"/>
      <c r="D60" s="155"/>
      <c r="E60" s="156"/>
      <c r="F60" s="157" t="s">
        <v>65</v>
      </c>
      <c r="G60" s="158"/>
      <c r="H60" s="154" t="s">
        <v>114</v>
      </c>
      <c r="I60" s="155"/>
      <c r="J60" s="155"/>
      <c r="K60" s="155"/>
      <c r="L60" s="156"/>
      <c r="M60" s="159" t="s">
        <v>65</v>
      </c>
      <c r="N60" s="160"/>
    </row>
    <row r="61" spans="1:34" x14ac:dyDescent="0.35">
      <c r="A61" s="161"/>
      <c r="B61" s="162"/>
      <c r="C61" s="162"/>
      <c r="D61" s="162"/>
      <c r="E61" s="163"/>
      <c r="F61" s="167"/>
      <c r="G61" s="168"/>
      <c r="H61" s="161"/>
      <c r="I61" s="162"/>
      <c r="J61" s="162"/>
      <c r="K61" s="162"/>
      <c r="L61" s="163"/>
      <c r="M61" s="167"/>
      <c r="N61" s="168"/>
    </row>
    <row r="62" spans="1:34" ht="15" thickBot="1" x14ac:dyDescent="0.4">
      <c r="A62" s="164"/>
      <c r="B62" s="165"/>
      <c r="C62" s="165"/>
      <c r="D62" s="165"/>
      <c r="E62" s="166"/>
      <c r="F62" s="169"/>
      <c r="G62" s="170"/>
      <c r="H62" s="164"/>
      <c r="I62" s="165"/>
      <c r="J62" s="165"/>
      <c r="K62" s="165"/>
      <c r="L62" s="166"/>
      <c r="M62" s="169"/>
      <c r="N62" s="170"/>
    </row>
  </sheetData>
  <sheetProtection algorithmName="SHA-512" hashValue="nrc7JT4szLKWxBU3rsJXcDh1xDeJj/HtLim9ibFXoAvFUcXnahFQ8RCe30fV4Ubl9dt7/thpMhBMwUOfN79SJg==" saltValue="d4wOMNbZUVJOt99fTwM56Q==" spinCount="100000" sheet="1" objects="1" scenarios="1"/>
  <mergeCells count="103">
    <mergeCell ref="A6:G6"/>
    <mergeCell ref="H6:N6"/>
    <mergeCell ref="A7:G7"/>
    <mergeCell ref="H7:N7"/>
    <mergeCell ref="A8:D8"/>
    <mergeCell ref="F8:G8"/>
    <mergeCell ref="A4:D4"/>
    <mergeCell ref="E4:G4"/>
    <mergeCell ref="H4:J4"/>
    <mergeCell ref="K4:N4"/>
    <mergeCell ref="A5:D5"/>
    <mergeCell ref="E5:G5"/>
    <mergeCell ref="H5:J5"/>
    <mergeCell ref="K5:N5"/>
    <mergeCell ref="K18:V20"/>
    <mergeCell ref="W18:X20"/>
    <mergeCell ref="Y18:Z19"/>
    <mergeCell ref="AA18:AC20"/>
    <mergeCell ref="AD18:AD20"/>
    <mergeCell ref="E19:J20"/>
    <mergeCell ref="A9:D9"/>
    <mergeCell ref="F9:G9"/>
    <mergeCell ref="H9:N9"/>
    <mergeCell ref="B11:C11"/>
    <mergeCell ref="B12:C12"/>
    <mergeCell ref="AD15:AD17"/>
    <mergeCell ref="W16:X17"/>
    <mergeCell ref="H21:J21"/>
    <mergeCell ref="A40:N40"/>
    <mergeCell ref="Q40:X40"/>
    <mergeCell ref="A41:B41"/>
    <mergeCell ref="C41:D41"/>
    <mergeCell ref="E41:F41"/>
    <mergeCell ref="G41:H41"/>
    <mergeCell ref="I41:J41"/>
    <mergeCell ref="K41:L41"/>
    <mergeCell ref="M41:N41"/>
    <mergeCell ref="M42:N42"/>
    <mergeCell ref="Q42:S42"/>
    <mergeCell ref="V42:W43"/>
    <mergeCell ref="A43:B43"/>
    <mergeCell ref="E43:F43"/>
    <mergeCell ref="G43:H43"/>
    <mergeCell ref="I43:J43"/>
    <mergeCell ref="K43:L43"/>
    <mergeCell ref="M43:N43"/>
    <mergeCell ref="Q43:S43"/>
    <mergeCell ref="A42:B42"/>
    <mergeCell ref="C42:D42"/>
    <mergeCell ref="E42:F42"/>
    <mergeCell ref="G42:H42"/>
    <mergeCell ref="I42:J42"/>
    <mergeCell ref="K42:L42"/>
    <mergeCell ref="Q45:S45"/>
    <mergeCell ref="A46:B46"/>
    <mergeCell ref="C46:D46"/>
    <mergeCell ref="E46:F46"/>
    <mergeCell ref="G46:H46"/>
    <mergeCell ref="I46:J46"/>
    <mergeCell ref="K46:L46"/>
    <mergeCell ref="M46:N46"/>
    <mergeCell ref="M44:N44"/>
    <mergeCell ref="A45:B45"/>
    <mergeCell ref="C45:D45"/>
    <mergeCell ref="E45:F45"/>
    <mergeCell ref="G45:H45"/>
    <mergeCell ref="I45:J45"/>
    <mergeCell ref="K45:L45"/>
    <mergeCell ref="M45:N45"/>
    <mergeCell ref="A44:B44"/>
    <mergeCell ref="C44:D44"/>
    <mergeCell ref="E44:F44"/>
    <mergeCell ref="G44:H44"/>
    <mergeCell ref="I44:J44"/>
    <mergeCell ref="K44:L44"/>
    <mergeCell ref="M47:N47"/>
    <mergeCell ref="A48:B48"/>
    <mergeCell ref="C48:D48"/>
    <mergeCell ref="E48:F48"/>
    <mergeCell ref="G48:H48"/>
    <mergeCell ref="I48:J48"/>
    <mergeCell ref="K48:L48"/>
    <mergeCell ref="M48:N48"/>
    <mergeCell ref="A47:B47"/>
    <mergeCell ref="C47:D47"/>
    <mergeCell ref="E47:F47"/>
    <mergeCell ref="G47:H47"/>
    <mergeCell ref="I47:J47"/>
    <mergeCell ref="K47:L47"/>
    <mergeCell ref="A60:E60"/>
    <mergeCell ref="F60:G60"/>
    <mergeCell ref="H60:L60"/>
    <mergeCell ref="M60:N60"/>
    <mergeCell ref="A61:E62"/>
    <mergeCell ref="F61:G62"/>
    <mergeCell ref="H61:L62"/>
    <mergeCell ref="M61:N62"/>
    <mergeCell ref="A51:N54"/>
    <mergeCell ref="A57:N57"/>
    <mergeCell ref="A58:G58"/>
    <mergeCell ref="H58:N58"/>
    <mergeCell ref="A59:G59"/>
    <mergeCell ref="H59:N59"/>
  </mergeCells>
  <dataValidations count="4">
    <dataValidation type="list" allowBlank="1" showInputMessage="1" showErrorMessage="1" sqref="A23:A37" xr:uid="{CA8B345C-7C59-4BEF-B93B-B045AFC74900}">
      <formula1>$A$15:$A$19</formula1>
    </dataValidation>
    <dataValidation type="list" allowBlank="1" showInputMessage="1" showErrorMessage="1" sqref="B23:B37" xr:uid="{174627A8-00A6-45EE-BDB4-B86721326F9E}">
      <formula1>$AA$4:$AA$6</formula1>
    </dataValidation>
    <dataValidation type="list" allowBlank="1" showInputMessage="1" showErrorMessage="1" sqref="A42:B48" xr:uid="{46950046-1775-4378-8D7D-4F507A7346A5}">
      <formula1>$AI$21:$AI$36</formula1>
    </dataValidation>
    <dataValidation type="list" allowBlank="1" showInputMessage="1" showErrorMessage="1" sqref="B15:B19" xr:uid="{5A1951AB-CE42-4CAA-954C-115CDB7285AB}">
      <formula1>$AH$43:$AH$52</formula1>
    </dataValidation>
  </dataValidations>
  <hyperlinks>
    <hyperlink ref="B14" r:id="rId1" xr:uid="{9D02DA00-F4AF-4DEE-B1BE-BE3FE9221429}"/>
    <hyperlink ref="C14" r:id="rId2" display="International Rates (State Dept)" xr:uid="{7C48C2C9-51EC-4E2D-A3DE-DDADA820ADC1}"/>
  </hyperlinks>
  <printOptions horizontalCentered="1"/>
  <pageMargins left="0.7" right="0.7" top="0.75" bottom="0.5" header="0.3" footer="0.3"/>
  <pageSetup paperSize="5" scale="47" fitToHeight="0" orientation="landscape" r:id="rId3"/>
  <headerFooter>
    <oddHeader>&amp;L&amp;G</oddHeader>
    <oddFooter>&amp;L&amp;"-,Italic"&amp;9Version 2 - 11/13/23&amp;R&amp;"-,Italic"&amp;9&amp;D&amp;T</oddFooter>
  </headerFooter>
  <drawing r:id="rId4"/>
  <legacyDrawingHF r:id="rId5"/>
  <tableParts count="2">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workbookViewId="0"/>
  </sheetViews>
  <sheetFormatPr defaultRowHeight="14.5" x14ac:dyDescent="0.35"/>
  <cols>
    <col min="1" max="1" width="9.1796875" customWidth="1"/>
    <col min="2" max="2" width="49.81640625" customWidth="1"/>
    <col min="3" max="3" width="10.453125" bestFit="1" customWidth="1"/>
  </cols>
  <sheetData>
    <row r="1" spans="1:3" x14ac:dyDescent="0.35">
      <c r="A1" s="39" t="s">
        <v>61</v>
      </c>
      <c r="B1" s="40" t="s">
        <v>64</v>
      </c>
      <c r="C1" s="34" t="s">
        <v>65</v>
      </c>
    </row>
    <row r="2" spans="1:3" x14ac:dyDescent="0.35">
      <c r="A2" s="36">
        <v>1</v>
      </c>
      <c r="B2" s="35" t="s">
        <v>62</v>
      </c>
      <c r="C2" s="38">
        <v>45236</v>
      </c>
    </row>
    <row r="3" spans="1:3" x14ac:dyDescent="0.35">
      <c r="A3" s="36">
        <v>2</v>
      </c>
      <c r="B3" s="35" t="s">
        <v>63</v>
      </c>
      <c r="C3" s="38">
        <v>45243</v>
      </c>
    </row>
    <row r="4" spans="1:3" x14ac:dyDescent="0.35">
      <c r="A4" s="36"/>
      <c r="B4" s="35"/>
      <c r="C4" s="37"/>
    </row>
    <row r="5" spans="1:3" x14ac:dyDescent="0.35">
      <c r="A5" s="36"/>
      <c r="B5" s="35"/>
      <c r="C5" s="37"/>
    </row>
    <row r="6" spans="1:3" x14ac:dyDescent="0.35">
      <c r="A6" s="36"/>
      <c r="B6" s="35"/>
      <c r="C6" s="37"/>
    </row>
    <row r="7" spans="1:3" x14ac:dyDescent="0.35">
      <c r="A7" s="36"/>
      <c r="B7" s="35"/>
      <c r="C7" s="37"/>
    </row>
    <row r="8" spans="1:3" x14ac:dyDescent="0.35">
      <c r="A8" s="36"/>
      <c r="B8" s="35"/>
      <c r="C8" s="37"/>
    </row>
    <row r="9" spans="1:3" x14ac:dyDescent="0.35">
      <c r="A9" s="36"/>
      <c r="B9" s="35"/>
      <c r="C9" s="37"/>
    </row>
    <row r="10" spans="1:3" x14ac:dyDescent="0.35">
      <c r="A10" s="36"/>
      <c r="B10" s="35"/>
      <c r="C10" s="37"/>
    </row>
    <row r="11" spans="1:3" x14ac:dyDescent="0.35">
      <c r="A11" s="36"/>
      <c r="B11" s="35"/>
      <c r="C11" s="37"/>
    </row>
    <row r="12" spans="1:3" x14ac:dyDescent="0.35">
      <c r="A12" s="36"/>
      <c r="B12" s="35"/>
      <c r="C12" s="37"/>
    </row>
    <row r="13" spans="1:3" x14ac:dyDescent="0.35">
      <c r="A13" s="36"/>
      <c r="B13" s="35"/>
      <c r="C13" s="37"/>
    </row>
    <row r="14" spans="1:3" x14ac:dyDescent="0.35">
      <c r="A14" s="33"/>
      <c r="B14" s="41"/>
      <c r="C14" s="32"/>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topLeftCell="D1" workbookViewId="0">
      <selection activeCell="Q17" sqref="Q17"/>
    </sheetView>
  </sheetViews>
  <sheetFormatPr defaultRowHeight="14.5" x14ac:dyDescent="0.35"/>
  <cols>
    <col min="1" max="1" width="11.7265625" hidden="1" customWidth="1"/>
    <col min="2" max="3" width="0" hidden="1" customWidth="1"/>
    <col min="4" max="4" width="13.54296875" style="23" customWidth="1"/>
    <col min="5" max="7" width="13.26953125" customWidth="1"/>
    <col min="8" max="8" width="13.81640625" customWidth="1"/>
    <col min="10" max="14" width="14.453125" hidden="1" customWidth="1"/>
    <col min="24" max="24" width="15.81640625" customWidth="1"/>
    <col min="25" max="25" width="10.26953125" customWidth="1"/>
    <col min="27" max="27" width="22.1796875" customWidth="1"/>
  </cols>
  <sheetData>
    <row r="1" spans="1:27" ht="15.5" x14ac:dyDescent="0.35">
      <c r="D1" s="24" t="s">
        <v>24</v>
      </c>
      <c r="P1" s="1" t="s">
        <v>150</v>
      </c>
      <c r="X1" t="s">
        <v>27</v>
      </c>
    </row>
    <row r="3" spans="1:27" x14ac:dyDescent="0.35">
      <c r="A3" s="3" t="s">
        <v>14</v>
      </c>
      <c r="D3" s="21" t="s">
        <v>11</v>
      </c>
      <c r="E3" s="9" t="s">
        <v>0</v>
      </c>
      <c r="F3" s="9" t="s">
        <v>1</v>
      </c>
      <c r="G3" s="9" t="s">
        <v>2</v>
      </c>
      <c r="H3" s="10" t="s">
        <v>12</v>
      </c>
      <c r="J3" s="4" t="s">
        <v>11</v>
      </c>
      <c r="K3" s="4" t="s">
        <v>0</v>
      </c>
      <c r="L3" s="4" t="s">
        <v>1</v>
      </c>
      <c r="M3" s="4" t="s">
        <v>2</v>
      </c>
      <c r="N3" s="4" t="s">
        <v>12</v>
      </c>
      <c r="P3" s="3" t="s">
        <v>14</v>
      </c>
      <c r="Q3" s="3" t="s">
        <v>21</v>
      </c>
      <c r="R3" s="3" t="s">
        <v>1</v>
      </c>
      <c r="S3" s="3" t="s">
        <v>2</v>
      </c>
      <c r="T3" s="3" t="s">
        <v>20</v>
      </c>
      <c r="U3" s="3" t="s">
        <v>9</v>
      </c>
      <c r="X3" t="s">
        <v>28</v>
      </c>
      <c r="Y3" t="s">
        <v>32</v>
      </c>
      <c r="AA3" t="s">
        <v>16</v>
      </c>
    </row>
    <row r="4" spans="1:27" x14ac:dyDescent="0.35">
      <c r="A4" s="3">
        <v>59</v>
      </c>
      <c r="D4" s="22" t="s">
        <v>13</v>
      </c>
      <c r="E4" s="11">
        <v>0.15</v>
      </c>
      <c r="F4" s="11">
        <v>0.25</v>
      </c>
      <c r="G4" s="11">
        <v>0.4</v>
      </c>
      <c r="H4" s="12">
        <v>0.2</v>
      </c>
      <c r="J4" s="4"/>
      <c r="K4" s="7">
        <v>0.15</v>
      </c>
      <c r="L4" s="7">
        <v>0.25</v>
      </c>
      <c r="M4" s="7">
        <v>0.4</v>
      </c>
      <c r="N4" s="7">
        <v>0.2</v>
      </c>
      <c r="P4" s="3">
        <v>59</v>
      </c>
      <c r="Q4" s="19">
        <v>13</v>
      </c>
      <c r="R4" s="19">
        <v>15</v>
      </c>
      <c r="S4" s="19">
        <v>26</v>
      </c>
      <c r="T4" s="19">
        <v>5</v>
      </c>
      <c r="U4" s="150">
        <v>44.25</v>
      </c>
      <c r="X4" t="s">
        <v>29</v>
      </c>
      <c r="AA4" t="s">
        <v>9</v>
      </c>
    </row>
    <row r="5" spans="1:27" x14ac:dyDescent="0.35">
      <c r="A5" s="3">
        <v>64</v>
      </c>
      <c r="D5" s="13">
        <v>1</v>
      </c>
      <c r="E5" s="14">
        <v>0</v>
      </c>
      <c r="F5" s="14">
        <v>0</v>
      </c>
      <c r="G5" s="14">
        <v>0</v>
      </c>
      <c r="H5" s="15">
        <v>1</v>
      </c>
      <c r="J5" s="5">
        <v>1</v>
      </c>
      <c r="K5" s="8">
        <f>ROUND(J5*$K$4,0)</f>
        <v>0</v>
      </c>
      <c r="L5" s="6">
        <f>ROUND(J5*$L$4,0)</f>
        <v>0</v>
      </c>
      <c r="M5" s="6">
        <f>ROUND(J5*$M$4,0)</f>
        <v>0</v>
      </c>
      <c r="N5" s="6">
        <f>ROUND(J5*$N$4,0)</f>
        <v>0</v>
      </c>
      <c r="P5" s="3">
        <v>64</v>
      </c>
      <c r="Q5" s="20">
        <v>14</v>
      </c>
      <c r="R5" s="20">
        <v>16</v>
      </c>
      <c r="S5" s="20">
        <v>29</v>
      </c>
      <c r="T5" s="20">
        <v>5</v>
      </c>
      <c r="U5" s="151">
        <v>48</v>
      </c>
      <c r="X5" t="s">
        <v>30</v>
      </c>
      <c r="AA5" t="s">
        <v>10</v>
      </c>
    </row>
    <row r="6" spans="1:27" x14ac:dyDescent="0.3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v>68</v>
      </c>
      <c r="Q6" s="19">
        <v>16</v>
      </c>
      <c r="R6" s="19">
        <v>19</v>
      </c>
      <c r="S6" s="19">
        <v>28</v>
      </c>
      <c r="T6" s="19">
        <v>5</v>
      </c>
      <c r="U6" s="150">
        <v>51</v>
      </c>
      <c r="X6" t="s">
        <v>31</v>
      </c>
      <c r="Y6">
        <v>0.67</v>
      </c>
      <c r="AA6" t="s">
        <v>33</v>
      </c>
    </row>
    <row r="7" spans="1:27" x14ac:dyDescent="0.35">
      <c r="A7" s="3">
        <v>74</v>
      </c>
      <c r="D7" s="13">
        <v>3</v>
      </c>
      <c r="E7" s="14">
        <v>0</v>
      </c>
      <c r="F7" s="14">
        <v>1</v>
      </c>
      <c r="G7" s="14">
        <v>1</v>
      </c>
      <c r="H7" s="15">
        <v>1</v>
      </c>
      <c r="J7" s="5">
        <v>3</v>
      </c>
      <c r="K7" s="8">
        <f t="shared" si="0"/>
        <v>0</v>
      </c>
      <c r="L7" s="6">
        <f t="shared" si="1"/>
        <v>1</v>
      </c>
      <c r="M7" s="6">
        <f t="shared" si="2"/>
        <v>1</v>
      </c>
      <c r="N7" s="6">
        <f t="shared" si="3"/>
        <v>1</v>
      </c>
      <c r="P7" s="3">
        <v>69</v>
      </c>
      <c r="Q7" s="19">
        <v>16</v>
      </c>
      <c r="R7" s="19">
        <v>17</v>
      </c>
      <c r="S7" s="19">
        <v>31</v>
      </c>
      <c r="T7" s="19">
        <v>5</v>
      </c>
      <c r="U7" s="19">
        <v>52</v>
      </c>
    </row>
    <row r="8" spans="1:27" x14ac:dyDescent="0.35">
      <c r="A8" s="3">
        <v>79</v>
      </c>
      <c r="D8" s="13">
        <v>4</v>
      </c>
      <c r="E8" s="14">
        <v>1</v>
      </c>
      <c r="F8" s="14">
        <v>1</v>
      </c>
      <c r="G8" s="14">
        <v>1</v>
      </c>
      <c r="H8" s="15">
        <v>1</v>
      </c>
      <c r="J8" s="5">
        <v>4</v>
      </c>
      <c r="K8" s="8">
        <f t="shared" si="0"/>
        <v>1</v>
      </c>
      <c r="L8" s="6">
        <f t="shared" si="1"/>
        <v>1</v>
      </c>
      <c r="M8" s="6">
        <f t="shared" si="2"/>
        <v>2</v>
      </c>
      <c r="N8" s="6">
        <f t="shared" si="3"/>
        <v>1</v>
      </c>
      <c r="P8" s="3">
        <v>74</v>
      </c>
      <c r="Q8" s="20">
        <v>18</v>
      </c>
      <c r="R8" s="20">
        <v>20</v>
      </c>
      <c r="S8" s="20">
        <v>31</v>
      </c>
      <c r="T8" s="20">
        <v>5</v>
      </c>
      <c r="U8" s="151">
        <v>55.5</v>
      </c>
    </row>
    <row r="9" spans="1:27" x14ac:dyDescent="0.35">
      <c r="D9" s="13">
        <v>5</v>
      </c>
      <c r="E9" s="14">
        <v>1</v>
      </c>
      <c r="F9" s="14">
        <v>1</v>
      </c>
      <c r="G9" s="14">
        <v>2</v>
      </c>
      <c r="H9" s="15">
        <v>1</v>
      </c>
      <c r="J9" s="5">
        <v>5</v>
      </c>
      <c r="K9" s="8">
        <f t="shared" si="0"/>
        <v>1</v>
      </c>
      <c r="L9" s="6">
        <f t="shared" si="1"/>
        <v>1</v>
      </c>
      <c r="M9" s="6">
        <f t="shared" si="2"/>
        <v>2</v>
      </c>
      <c r="N9" s="6">
        <f t="shared" si="3"/>
        <v>1</v>
      </c>
      <c r="P9" s="3">
        <v>79</v>
      </c>
      <c r="Q9" s="19">
        <v>18</v>
      </c>
      <c r="R9" s="19">
        <v>20</v>
      </c>
      <c r="S9" s="19">
        <v>36</v>
      </c>
      <c r="T9" s="19">
        <v>5</v>
      </c>
      <c r="U9" s="150">
        <v>59.25</v>
      </c>
    </row>
    <row r="10" spans="1:27" x14ac:dyDescent="0.35">
      <c r="D10" s="13">
        <v>6</v>
      </c>
      <c r="E10" s="14">
        <v>1</v>
      </c>
      <c r="F10" s="14">
        <v>2</v>
      </c>
      <c r="G10" s="14">
        <v>2</v>
      </c>
      <c r="H10" s="15">
        <v>1</v>
      </c>
      <c r="J10" s="5">
        <v>6</v>
      </c>
      <c r="K10" s="8">
        <f t="shared" si="0"/>
        <v>1</v>
      </c>
      <c r="L10" s="6">
        <f t="shared" si="1"/>
        <v>2</v>
      </c>
      <c r="M10" s="6">
        <f t="shared" si="2"/>
        <v>2</v>
      </c>
      <c r="N10" s="6">
        <f t="shared" si="3"/>
        <v>1</v>
      </c>
      <c r="P10" s="3">
        <v>80</v>
      </c>
      <c r="Q10" s="19">
        <v>20</v>
      </c>
      <c r="R10" s="19">
        <v>22</v>
      </c>
      <c r="S10" s="19">
        <v>33</v>
      </c>
      <c r="T10" s="19">
        <v>5</v>
      </c>
      <c r="U10" s="150">
        <v>60</v>
      </c>
    </row>
    <row r="11" spans="1:27" x14ac:dyDescent="0.35">
      <c r="D11" s="13">
        <v>7</v>
      </c>
      <c r="E11" s="14">
        <v>1</v>
      </c>
      <c r="F11" s="14">
        <v>2</v>
      </c>
      <c r="G11" s="14">
        <v>3</v>
      </c>
      <c r="H11" s="15">
        <v>1</v>
      </c>
      <c r="J11" s="5">
        <v>7</v>
      </c>
      <c r="K11" s="8">
        <f t="shared" si="0"/>
        <v>1</v>
      </c>
      <c r="L11" s="6">
        <f t="shared" si="1"/>
        <v>2</v>
      </c>
      <c r="M11" s="6">
        <f t="shared" si="2"/>
        <v>3</v>
      </c>
      <c r="N11" s="6">
        <f t="shared" si="3"/>
        <v>1</v>
      </c>
      <c r="P11" s="3">
        <v>86</v>
      </c>
      <c r="Q11" s="19">
        <v>22</v>
      </c>
      <c r="R11" s="19">
        <v>23</v>
      </c>
      <c r="S11" s="19">
        <v>36</v>
      </c>
      <c r="T11" s="19">
        <v>5</v>
      </c>
      <c r="U11" s="150">
        <v>64.5</v>
      </c>
    </row>
    <row r="12" spans="1:27" x14ac:dyDescent="0.35">
      <c r="D12" s="13">
        <v>8</v>
      </c>
      <c r="E12" s="14">
        <v>1</v>
      </c>
      <c r="F12" s="14">
        <v>2</v>
      </c>
      <c r="G12" s="14">
        <v>3</v>
      </c>
      <c r="H12" s="15">
        <v>2</v>
      </c>
      <c r="J12" s="5">
        <v>8</v>
      </c>
      <c r="K12" s="8">
        <f t="shared" si="0"/>
        <v>1</v>
      </c>
      <c r="L12" s="6">
        <f t="shared" si="1"/>
        <v>2</v>
      </c>
      <c r="M12" s="6">
        <f t="shared" si="2"/>
        <v>3</v>
      </c>
      <c r="N12" s="6">
        <f t="shared" si="3"/>
        <v>2</v>
      </c>
      <c r="P12" s="3">
        <v>92</v>
      </c>
      <c r="Q12" s="19">
        <v>23</v>
      </c>
      <c r="R12" s="19">
        <v>26</v>
      </c>
      <c r="S12" s="19">
        <v>38</v>
      </c>
      <c r="T12" s="19">
        <v>5</v>
      </c>
      <c r="U12" s="150">
        <v>69</v>
      </c>
    </row>
    <row r="13" spans="1:27" x14ac:dyDescent="0.35">
      <c r="D13" s="13">
        <v>9</v>
      </c>
      <c r="E13" s="14">
        <v>1</v>
      </c>
      <c r="F13" s="14">
        <v>2</v>
      </c>
      <c r="G13" s="14">
        <v>4</v>
      </c>
      <c r="H13" s="15">
        <v>2</v>
      </c>
      <c r="J13" s="5">
        <v>9</v>
      </c>
      <c r="K13" s="8">
        <f t="shared" si="0"/>
        <v>1</v>
      </c>
      <c r="L13" s="6">
        <f t="shared" si="1"/>
        <v>2</v>
      </c>
      <c r="M13" s="6">
        <f t="shared" si="2"/>
        <v>4</v>
      </c>
      <c r="N13" s="6">
        <f t="shared" si="3"/>
        <v>2</v>
      </c>
      <c r="P13" s="3" t="s">
        <v>18</v>
      </c>
      <c r="Q13" s="3"/>
      <c r="R13" s="3"/>
      <c r="S13" s="3"/>
      <c r="T13" s="3"/>
      <c r="U13" s="3"/>
    </row>
    <row r="14" spans="1:27" x14ac:dyDescent="0.35">
      <c r="D14" s="13">
        <v>10</v>
      </c>
      <c r="E14" s="14">
        <v>2</v>
      </c>
      <c r="F14" s="14">
        <v>2</v>
      </c>
      <c r="G14" s="14">
        <v>4</v>
      </c>
      <c r="H14" s="15">
        <v>2</v>
      </c>
      <c r="J14" s="5">
        <v>10</v>
      </c>
      <c r="K14" s="8">
        <f t="shared" si="0"/>
        <v>2</v>
      </c>
      <c r="L14" s="6">
        <f t="shared" si="1"/>
        <v>3</v>
      </c>
      <c r="M14" s="6">
        <f t="shared" si="2"/>
        <v>4</v>
      </c>
      <c r="N14" s="6">
        <f t="shared" si="3"/>
        <v>2</v>
      </c>
    </row>
    <row r="15" spans="1:27" x14ac:dyDescent="0.35">
      <c r="D15" s="13">
        <v>11</v>
      </c>
      <c r="E15" s="14">
        <v>2</v>
      </c>
      <c r="F15" s="14">
        <v>3</v>
      </c>
      <c r="G15" s="14">
        <v>4</v>
      </c>
      <c r="H15" s="15">
        <v>2</v>
      </c>
      <c r="J15" s="5">
        <v>11</v>
      </c>
      <c r="K15" s="8">
        <f t="shared" si="0"/>
        <v>2</v>
      </c>
      <c r="L15" s="6">
        <f t="shared" si="1"/>
        <v>3</v>
      </c>
      <c r="M15" s="6">
        <f t="shared" si="2"/>
        <v>4</v>
      </c>
      <c r="N15" s="6">
        <f t="shared" si="3"/>
        <v>2</v>
      </c>
    </row>
    <row r="16" spans="1:27" x14ac:dyDescent="0.35">
      <c r="D16" s="13">
        <v>12</v>
      </c>
      <c r="E16" s="14">
        <v>2</v>
      </c>
      <c r="F16" s="14">
        <v>3</v>
      </c>
      <c r="G16" s="14">
        <v>5</v>
      </c>
      <c r="H16" s="15">
        <v>2</v>
      </c>
      <c r="J16" s="5">
        <v>12</v>
      </c>
      <c r="K16" s="8">
        <f t="shared" si="0"/>
        <v>2</v>
      </c>
      <c r="L16" s="6">
        <f t="shared" si="1"/>
        <v>3</v>
      </c>
      <c r="M16" s="6">
        <f t="shared" si="2"/>
        <v>5</v>
      </c>
      <c r="N16" s="6">
        <f t="shared" si="3"/>
        <v>2</v>
      </c>
    </row>
    <row r="17" spans="4:14" x14ac:dyDescent="0.35">
      <c r="D17" s="13">
        <v>13</v>
      </c>
      <c r="E17" s="14">
        <v>2</v>
      </c>
      <c r="F17" s="14">
        <v>3</v>
      </c>
      <c r="G17" s="14">
        <v>5</v>
      </c>
      <c r="H17" s="15">
        <v>3</v>
      </c>
      <c r="J17" s="5">
        <v>13</v>
      </c>
      <c r="K17" s="8">
        <f t="shared" si="0"/>
        <v>2</v>
      </c>
      <c r="L17" s="6">
        <f t="shared" si="1"/>
        <v>3</v>
      </c>
      <c r="M17" s="6">
        <f t="shared" si="2"/>
        <v>5</v>
      </c>
      <c r="N17" s="6">
        <f t="shared" si="3"/>
        <v>3</v>
      </c>
    </row>
    <row r="18" spans="4:14" x14ac:dyDescent="0.35">
      <c r="D18" s="13">
        <v>14</v>
      </c>
      <c r="E18" s="14">
        <v>2</v>
      </c>
      <c r="F18" s="14">
        <v>4</v>
      </c>
      <c r="G18" s="14">
        <v>5</v>
      </c>
      <c r="H18" s="15">
        <v>3</v>
      </c>
      <c r="J18" s="5">
        <v>14</v>
      </c>
      <c r="K18" s="8">
        <f t="shared" si="0"/>
        <v>2</v>
      </c>
      <c r="L18" s="6">
        <f t="shared" si="1"/>
        <v>4</v>
      </c>
      <c r="M18" s="6">
        <f t="shared" si="2"/>
        <v>6</v>
      </c>
      <c r="N18" s="6">
        <f t="shared" si="3"/>
        <v>3</v>
      </c>
    </row>
    <row r="19" spans="4:14" x14ac:dyDescent="0.35">
      <c r="D19" s="13">
        <v>15</v>
      </c>
      <c r="E19" s="14">
        <v>2</v>
      </c>
      <c r="F19" s="14">
        <v>4</v>
      </c>
      <c r="G19" s="14">
        <v>6</v>
      </c>
      <c r="H19" s="15">
        <v>3</v>
      </c>
      <c r="J19" s="5">
        <v>15</v>
      </c>
      <c r="K19" s="8">
        <f t="shared" si="0"/>
        <v>2</v>
      </c>
      <c r="L19" s="6">
        <f t="shared" si="1"/>
        <v>4</v>
      </c>
      <c r="M19" s="6">
        <f t="shared" si="2"/>
        <v>6</v>
      </c>
      <c r="N19" s="6">
        <f t="shared" si="3"/>
        <v>3</v>
      </c>
    </row>
    <row r="20" spans="4:14" x14ac:dyDescent="0.35">
      <c r="D20" s="13">
        <v>16</v>
      </c>
      <c r="E20" s="14">
        <v>2</v>
      </c>
      <c r="F20" s="14">
        <v>4</v>
      </c>
      <c r="G20" s="14">
        <v>7</v>
      </c>
      <c r="H20" s="15">
        <v>3</v>
      </c>
      <c r="J20" s="5">
        <v>16</v>
      </c>
      <c r="K20" s="8">
        <f t="shared" si="0"/>
        <v>2</v>
      </c>
      <c r="L20" s="6">
        <f t="shared" si="1"/>
        <v>4</v>
      </c>
      <c r="M20" s="6">
        <f t="shared" si="2"/>
        <v>6</v>
      </c>
      <c r="N20" s="6">
        <f t="shared" si="3"/>
        <v>3</v>
      </c>
    </row>
    <row r="21" spans="4:14" x14ac:dyDescent="0.35">
      <c r="D21" s="13">
        <v>17</v>
      </c>
      <c r="E21" s="14">
        <v>3</v>
      </c>
      <c r="F21" s="14">
        <v>4</v>
      </c>
      <c r="G21" s="14">
        <v>7</v>
      </c>
      <c r="H21" s="15">
        <v>3</v>
      </c>
      <c r="J21" s="5">
        <v>17</v>
      </c>
      <c r="K21" s="8">
        <f t="shared" si="0"/>
        <v>3</v>
      </c>
      <c r="L21" s="6">
        <f t="shared" si="1"/>
        <v>4</v>
      </c>
      <c r="M21" s="6">
        <f t="shared" si="2"/>
        <v>7</v>
      </c>
      <c r="N21" s="6">
        <f t="shared" si="3"/>
        <v>3</v>
      </c>
    </row>
    <row r="22" spans="4:14" x14ac:dyDescent="0.35">
      <c r="D22" s="13">
        <v>18</v>
      </c>
      <c r="E22" s="14">
        <v>3</v>
      </c>
      <c r="F22" s="14">
        <v>5</v>
      </c>
      <c r="G22" s="14">
        <v>7</v>
      </c>
      <c r="H22" s="15">
        <v>3</v>
      </c>
      <c r="J22" s="5">
        <v>18</v>
      </c>
      <c r="K22" s="8">
        <f t="shared" si="0"/>
        <v>3</v>
      </c>
      <c r="L22" s="6">
        <f t="shared" si="1"/>
        <v>5</v>
      </c>
      <c r="M22" s="6">
        <f t="shared" si="2"/>
        <v>7</v>
      </c>
      <c r="N22" s="6">
        <f t="shared" si="3"/>
        <v>4</v>
      </c>
    </row>
    <row r="23" spans="4:14" x14ac:dyDescent="0.35">
      <c r="D23" s="13">
        <v>19</v>
      </c>
      <c r="E23" s="14">
        <v>3</v>
      </c>
      <c r="F23" s="14">
        <v>5</v>
      </c>
      <c r="G23" s="14">
        <v>8</v>
      </c>
      <c r="H23" s="15">
        <v>3</v>
      </c>
      <c r="J23" s="5">
        <v>19</v>
      </c>
      <c r="K23" s="8">
        <f t="shared" si="0"/>
        <v>3</v>
      </c>
      <c r="L23" s="6">
        <f t="shared" si="1"/>
        <v>5</v>
      </c>
      <c r="M23" s="6">
        <f t="shared" si="2"/>
        <v>8</v>
      </c>
      <c r="N23" s="6">
        <f t="shared" si="3"/>
        <v>4</v>
      </c>
    </row>
    <row r="24" spans="4:14" x14ac:dyDescent="0.35">
      <c r="D24" s="13">
        <v>20</v>
      </c>
      <c r="E24" s="14">
        <v>3</v>
      </c>
      <c r="F24" s="14">
        <v>5</v>
      </c>
      <c r="G24" s="14">
        <v>8</v>
      </c>
      <c r="H24" s="15">
        <v>4</v>
      </c>
      <c r="J24" s="5">
        <v>20</v>
      </c>
      <c r="K24" s="8">
        <f t="shared" si="0"/>
        <v>3</v>
      </c>
      <c r="L24" s="6">
        <f t="shared" si="1"/>
        <v>5</v>
      </c>
      <c r="M24" s="6">
        <f t="shared" si="2"/>
        <v>8</v>
      </c>
      <c r="N24" s="6">
        <f t="shared" si="3"/>
        <v>4</v>
      </c>
    </row>
    <row r="25" spans="4:14" x14ac:dyDescent="0.35">
      <c r="D25" s="13">
        <v>21</v>
      </c>
      <c r="E25" s="14">
        <v>3</v>
      </c>
      <c r="F25" s="14">
        <v>5</v>
      </c>
      <c r="G25" s="14">
        <v>9</v>
      </c>
      <c r="H25" s="15">
        <v>4</v>
      </c>
      <c r="J25" s="5">
        <v>21</v>
      </c>
      <c r="K25" s="8">
        <f t="shared" si="0"/>
        <v>3</v>
      </c>
      <c r="L25" s="6">
        <f t="shared" si="1"/>
        <v>5</v>
      </c>
      <c r="M25" s="6">
        <f t="shared" si="2"/>
        <v>8</v>
      </c>
      <c r="N25" s="6">
        <f t="shared" si="3"/>
        <v>4</v>
      </c>
    </row>
    <row r="26" spans="4:14" x14ac:dyDescent="0.35">
      <c r="D26" s="13">
        <v>22</v>
      </c>
      <c r="E26" s="14">
        <v>3</v>
      </c>
      <c r="F26" s="14">
        <v>6</v>
      </c>
      <c r="G26" s="14">
        <v>9</v>
      </c>
      <c r="H26" s="15">
        <v>4</v>
      </c>
      <c r="J26" s="5">
        <v>22</v>
      </c>
      <c r="K26" s="8">
        <f t="shared" si="0"/>
        <v>3</v>
      </c>
      <c r="L26" s="6">
        <f t="shared" si="1"/>
        <v>6</v>
      </c>
      <c r="M26" s="6">
        <f t="shared" si="2"/>
        <v>9</v>
      </c>
      <c r="N26" s="6">
        <f t="shared" si="3"/>
        <v>4</v>
      </c>
    </row>
    <row r="27" spans="4:14" x14ac:dyDescent="0.35">
      <c r="D27" s="13">
        <v>23</v>
      </c>
      <c r="E27" s="14">
        <v>3</v>
      </c>
      <c r="F27" s="14">
        <v>6</v>
      </c>
      <c r="G27" s="14">
        <v>9</v>
      </c>
      <c r="H27" s="15">
        <v>5</v>
      </c>
      <c r="J27" s="5">
        <v>23</v>
      </c>
      <c r="K27" s="8">
        <f t="shared" si="0"/>
        <v>3</v>
      </c>
      <c r="L27" s="6">
        <f t="shared" si="1"/>
        <v>6</v>
      </c>
      <c r="M27" s="6">
        <f t="shared" si="2"/>
        <v>9</v>
      </c>
      <c r="N27" s="6">
        <f t="shared" si="3"/>
        <v>5</v>
      </c>
    </row>
    <row r="28" spans="4:14" x14ac:dyDescent="0.35">
      <c r="D28" s="13">
        <v>24</v>
      </c>
      <c r="E28" s="14">
        <v>4</v>
      </c>
      <c r="F28" s="14">
        <v>6</v>
      </c>
      <c r="G28" s="14">
        <v>9</v>
      </c>
      <c r="H28" s="15">
        <v>5</v>
      </c>
      <c r="J28" s="5">
        <v>24</v>
      </c>
      <c r="K28" s="8">
        <f t="shared" si="0"/>
        <v>4</v>
      </c>
      <c r="L28" s="6">
        <f t="shared" si="1"/>
        <v>6</v>
      </c>
      <c r="M28" s="6">
        <f t="shared" si="2"/>
        <v>10</v>
      </c>
      <c r="N28" s="6">
        <f t="shared" si="3"/>
        <v>5</v>
      </c>
    </row>
    <row r="29" spans="4:14" x14ac:dyDescent="0.35">
      <c r="D29" s="13">
        <v>25</v>
      </c>
      <c r="E29" s="14">
        <v>4</v>
      </c>
      <c r="F29" s="14">
        <v>6</v>
      </c>
      <c r="G29" s="14">
        <v>10</v>
      </c>
      <c r="H29" s="15">
        <v>5</v>
      </c>
      <c r="J29" s="5">
        <v>25</v>
      </c>
      <c r="K29" s="8">
        <f t="shared" si="0"/>
        <v>4</v>
      </c>
      <c r="L29" s="6">
        <f t="shared" si="1"/>
        <v>6</v>
      </c>
      <c r="M29" s="6">
        <f t="shared" si="2"/>
        <v>10</v>
      </c>
      <c r="N29" s="6">
        <f t="shared" si="3"/>
        <v>5</v>
      </c>
    </row>
    <row r="30" spans="4:14" x14ac:dyDescent="0.35">
      <c r="D30" s="13">
        <v>26</v>
      </c>
      <c r="E30" s="14">
        <v>4</v>
      </c>
      <c r="F30" s="14">
        <v>7</v>
      </c>
      <c r="G30" s="14">
        <v>11</v>
      </c>
      <c r="H30" s="15">
        <v>5</v>
      </c>
      <c r="J30" s="5">
        <v>26</v>
      </c>
      <c r="K30" s="8">
        <f t="shared" si="0"/>
        <v>4</v>
      </c>
      <c r="L30" s="6">
        <f t="shared" si="1"/>
        <v>7</v>
      </c>
      <c r="M30" s="6">
        <f t="shared" si="2"/>
        <v>10</v>
      </c>
      <c r="N30" s="6">
        <f t="shared" si="3"/>
        <v>5</v>
      </c>
    </row>
    <row r="31" spans="4:14" x14ac:dyDescent="0.35">
      <c r="D31" s="13">
        <v>27</v>
      </c>
      <c r="E31" s="14">
        <v>4</v>
      </c>
      <c r="F31" s="14">
        <v>7</v>
      </c>
      <c r="G31" s="14">
        <v>11</v>
      </c>
      <c r="H31" s="15">
        <v>5</v>
      </c>
      <c r="J31" s="5">
        <v>27</v>
      </c>
      <c r="K31" s="8">
        <f t="shared" si="0"/>
        <v>4</v>
      </c>
      <c r="L31" s="6">
        <f t="shared" si="1"/>
        <v>7</v>
      </c>
      <c r="M31" s="6">
        <f t="shared" si="2"/>
        <v>11</v>
      </c>
      <c r="N31" s="6">
        <f t="shared" si="3"/>
        <v>5</v>
      </c>
    </row>
    <row r="32" spans="4:14" x14ac:dyDescent="0.35">
      <c r="D32" s="13">
        <v>28</v>
      </c>
      <c r="E32" s="14">
        <v>4</v>
      </c>
      <c r="F32" s="14">
        <v>7</v>
      </c>
      <c r="G32" s="14">
        <v>11</v>
      </c>
      <c r="H32" s="15">
        <v>6</v>
      </c>
      <c r="J32" s="5">
        <v>28</v>
      </c>
      <c r="K32" s="8">
        <f t="shared" si="0"/>
        <v>4</v>
      </c>
      <c r="L32" s="6">
        <f t="shared" si="1"/>
        <v>7</v>
      </c>
      <c r="M32" s="6">
        <f t="shared" si="2"/>
        <v>11</v>
      </c>
      <c r="N32" s="6">
        <f t="shared" si="3"/>
        <v>6</v>
      </c>
    </row>
    <row r="33" spans="4:14" x14ac:dyDescent="0.35">
      <c r="D33" s="13">
        <v>29</v>
      </c>
      <c r="E33" s="14">
        <v>4</v>
      </c>
      <c r="F33" s="14">
        <v>7</v>
      </c>
      <c r="G33" s="14">
        <v>12</v>
      </c>
      <c r="H33" s="15">
        <v>6</v>
      </c>
      <c r="J33" s="5">
        <v>29</v>
      </c>
      <c r="K33" s="8">
        <f t="shared" si="0"/>
        <v>4</v>
      </c>
      <c r="L33" s="6">
        <f t="shared" si="1"/>
        <v>7</v>
      </c>
      <c r="M33" s="6">
        <f t="shared" si="2"/>
        <v>12</v>
      </c>
      <c r="N33" s="6">
        <f t="shared" si="3"/>
        <v>6</v>
      </c>
    </row>
    <row r="34" spans="4:14" x14ac:dyDescent="0.35">
      <c r="D34" s="13">
        <v>30</v>
      </c>
      <c r="E34" s="14">
        <v>5</v>
      </c>
      <c r="F34" s="14">
        <v>7</v>
      </c>
      <c r="G34" s="14">
        <v>12</v>
      </c>
      <c r="H34" s="15">
        <v>6</v>
      </c>
      <c r="J34" s="5">
        <v>30</v>
      </c>
      <c r="K34" s="8">
        <f t="shared" si="0"/>
        <v>5</v>
      </c>
      <c r="L34" s="6">
        <f t="shared" si="1"/>
        <v>8</v>
      </c>
      <c r="M34" s="6">
        <f t="shared" si="2"/>
        <v>12</v>
      </c>
      <c r="N34" s="6">
        <f t="shared" si="3"/>
        <v>6</v>
      </c>
    </row>
    <row r="35" spans="4:14" x14ac:dyDescent="0.35">
      <c r="D35" s="13">
        <v>31</v>
      </c>
      <c r="E35" s="14">
        <v>5</v>
      </c>
      <c r="F35" s="14">
        <v>8</v>
      </c>
      <c r="G35" s="14">
        <v>12</v>
      </c>
      <c r="H35" s="15">
        <v>6</v>
      </c>
      <c r="J35" s="5">
        <v>31</v>
      </c>
      <c r="K35" s="8">
        <f t="shared" si="0"/>
        <v>5</v>
      </c>
      <c r="L35" s="6">
        <f t="shared" si="1"/>
        <v>8</v>
      </c>
      <c r="M35" s="6">
        <f t="shared" si="2"/>
        <v>12</v>
      </c>
      <c r="N35" s="6">
        <f t="shared" si="3"/>
        <v>6</v>
      </c>
    </row>
    <row r="36" spans="4:14" x14ac:dyDescent="0.35">
      <c r="D36" s="13">
        <v>32</v>
      </c>
      <c r="E36" s="14">
        <v>5</v>
      </c>
      <c r="F36" s="14">
        <v>8</v>
      </c>
      <c r="G36" s="14">
        <v>13</v>
      </c>
      <c r="H36" s="15">
        <v>6</v>
      </c>
      <c r="J36" s="5">
        <v>32</v>
      </c>
      <c r="K36" s="8">
        <f t="shared" si="0"/>
        <v>5</v>
      </c>
      <c r="L36" s="6">
        <f t="shared" si="1"/>
        <v>8</v>
      </c>
      <c r="M36" s="6">
        <f t="shared" si="2"/>
        <v>13</v>
      </c>
      <c r="N36" s="6">
        <f t="shared" si="3"/>
        <v>6</v>
      </c>
    </row>
    <row r="37" spans="4:14" x14ac:dyDescent="0.35">
      <c r="D37" s="13">
        <v>33</v>
      </c>
      <c r="E37" s="14">
        <v>5</v>
      </c>
      <c r="F37" s="14">
        <v>8</v>
      </c>
      <c r="G37" s="14">
        <v>13</v>
      </c>
      <c r="H37" s="15">
        <v>7</v>
      </c>
      <c r="J37" s="5">
        <v>33</v>
      </c>
      <c r="K37" s="8">
        <f t="shared" si="0"/>
        <v>5</v>
      </c>
      <c r="L37" s="6">
        <f t="shared" si="1"/>
        <v>8</v>
      </c>
      <c r="M37" s="6">
        <f t="shared" si="2"/>
        <v>13</v>
      </c>
      <c r="N37" s="6">
        <f t="shared" si="3"/>
        <v>7</v>
      </c>
    </row>
    <row r="38" spans="4:14" x14ac:dyDescent="0.35">
      <c r="D38" s="13">
        <v>34</v>
      </c>
      <c r="E38" s="14">
        <v>5</v>
      </c>
      <c r="F38" s="14">
        <v>9</v>
      </c>
      <c r="G38" s="14">
        <v>13</v>
      </c>
      <c r="H38" s="15">
        <v>7</v>
      </c>
      <c r="J38" s="5">
        <v>34</v>
      </c>
      <c r="K38" s="8">
        <f t="shared" si="0"/>
        <v>5</v>
      </c>
      <c r="L38" s="6">
        <f t="shared" si="1"/>
        <v>9</v>
      </c>
      <c r="M38" s="6">
        <f t="shared" si="2"/>
        <v>14</v>
      </c>
      <c r="N38" s="6">
        <f t="shared" si="3"/>
        <v>7</v>
      </c>
    </row>
    <row r="39" spans="4:14" x14ac:dyDescent="0.35">
      <c r="D39" s="13">
        <v>35</v>
      </c>
      <c r="E39" s="14">
        <v>5</v>
      </c>
      <c r="F39" s="14">
        <v>9</v>
      </c>
      <c r="G39" s="14">
        <v>14</v>
      </c>
      <c r="H39" s="15">
        <v>7</v>
      </c>
      <c r="J39" s="5">
        <v>35</v>
      </c>
      <c r="K39" s="8">
        <f t="shared" si="0"/>
        <v>5</v>
      </c>
      <c r="L39" s="6">
        <f t="shared" si="1"/>
        <v>9</v>
      </c>
      <c r="M39" s="6">
        <f t="shared" si="2"/>
        <v>14</v>
      </c>
      <c r="N39" s="6">
        <f t="shared" si="3"/>
        <v>7</v>
      </c>
    </row>
    <row r="40" spans="4:14" x14ac:dyDescent="0.35">
      <c r="D40" s="13">
        <v>36</v>
      </c>
      <c r="E40" s="14">
        <v>5</v>
      </c>
      <c r="F40" s="14">
        <v>9</v>
      </c>
      <c r="G40" s="14">
        <v>15</v>
      </c>
      <c r="H40" s="15">
        <v>7</v>
      </c>
      <c r="J40" s="5">
        <v>36</v>
      </c>
      <c r="K40" s="8">
        <f t="shared" si="0"/>
        <v>5</v>
      </c>
      <c r="L40" s="6">
        <f t="shared" si="1"/>
        <v>9</v>
      </c>
      <c r="M40" s="6">
        <f t="shared" si="2"/>
        <v>14</v>
      </c>
      <c r="N40" s="6">
        <f t="shared" si="3"/>
        <v>7</v>
      </c>
    </row>
    <row r="41" spans="4:14" x14ac:dyDescent="0.35">
      <c r="D41" s="13">
        <v>37</v>
      </c>
      <c r="E41" s="14">
        <v>6</v>
      </c>
      <c r="F41" s="14">
        <v>9</v>
      </c>
      <c r="G41" s="14">
        <v>15</v>
      </c>
      <c r="H41" s="15">
        <v>7</v>
      </c>
      <c r="J41" s="5">
        <v>37</v>
      </c>
      <c r="K41" s="8">
        <f t="shared" si="0"/>
        <v>6</v>
      </c>
      <c r="L41" s="6">
        <f t="shared" si="1"/>
        <v>9</v>
      </c>
      <c r="M41" s="6">
        <f t="shared" si="2"/>
        <v>15</v>
      </c>
      <c r="N41" s="6">
        <f t="shared" si="3"/>
        <v>7</v>
      </c>
    </row>
    <row r="42" spans="4:14" x14ac:dyDescent="0.35">
      <c r="D42" s="13">
        <v>38</v>
      </c>
      <c r="E42" s="14">
        <v>6</v>
      </c>
      <c r="F42" s="14">
        <v>10</v>
      </c>
      <c r="G42" s="14">
        <v>15</v>
      </c>
      <c r="H42" s="15">
        <v>7</v>
      </c>
      <c r="J42" s="5">
        <v>38</v>
      </c>
      <c r="K42" s="8">
        <f t="shared" si="0"/>
        <v>6</v>
      </c>
      <c r="L42" s="6">
        <f t="shared" si="1"/>
        <v>10</v>
      </c>
      <c r="M42" s="6">
        <f t="shared" si="2"/>
        <v>15</v>
      </c>
      <c r="N42" s="6">
        <f t="shared" si="3"/>
        <v>8</v>
      </c>
    </row>
    <row r="43" spans="4:14" x14ac:dyDescent="0.35">
      <c r="D43" s="13">
        <v>39</v>
      </c>
      <c r="E43" s="14">
        <v>6</v>
      </c>
      <c r="F43" s="14">
        <v>10</v>
      </c>
      <c r="G43" s="14">
        <v>16</v>
      </c>
      <c r="H43" s="15">
        <v>7</v>
      </c>
      <c r="J43" s="5">
        <v>39</v>
      </c>
      <c r="K43" s="8">
        <f t="shared" si="0"/>
        <v>6</v>
      </c>
      <c r="L43" s="6">
        <f t="shared" si="1"/>
        <v>10</v>
      </c>
      <c r="M43" s="6">
        <f t="shared" si="2"/>
        <v>16</v>
      </c>
      <c r="N43" s="6">
        <f t="shared" si="3"/>
        <v>8</v>
      </c>
    </row>
    <row r="44" spans="4:14" x14ac:dyDescent="0.35">
      <c r="D44" s="13">
        <v>40</v>
      </c>
      <c r="E44" s="14">
        <v>6</v>
      </c>
      <c r="F44" s="14">
        <v>10</v>
      </c>
      <c r="G44" s="14">
        <v>16</v>
      </c>
      <c r="H44" s="15">
        <v>8</v>
      </c>
      <c r="J44" s="5">
        <v>40</v>
      </c>
      <c r="K44" s="8">
        <f t="shared" si="0"/>
        <v>6</v>
      </c>
      <c r="L44" s="6">
        <f t="shared" si="1"/>
        <v>10</v>
      </c>
      <c r="M44" s="6">
        <f t="shared" si="2"/>
        <v>16</v>
      </c>
      <c r="N44" s="6">
        <f t="shared" si="3"/>
        <v>8</v>
      </c>
    </row>
    <row r="45" spans="4:14" x14ac:dyDescent="0.35">
      <c r="D45" s="13">
        <v>41</v>
      </c>
      <c r="E45" s="14">
        <v>6</v>
      </c>
      <c r="F45" s="14">
        <v>10</v>
      </c>
      <c r="G45" s="14">
        <v>17</v>
      </c>
      <c r="H45" s="15">
        <v>8</v>
      </c>
      <c r="J45" s="5">
        <v>41</v>
      </c>
      <c r="K45" s="8">
        <f t="shared" si="0"/>
        <v>6</v>
      </c>
      <c r="L45" s="6">
        <f t="shared" si="1"/>
        <v>10</v>
      </c>
      <c r="M45" s="6">
        <f t="shared" si="2"/>
        <v>16</v>
      </c>
      <c r="N45" s="6">
        <f t="shared" si="3"/>
        <v>8</v>
      </c>
    </row>
    <row r="46" spans="4:14" x14ac:dyDescent="0.35">
      <c r="D46" s="13">
        <v>42</v>
      </c>
      <c r="E46" s="14">
        <v>6</v>
      </c>
      <c r="F46" s="14">
        <v>11</v>
      </c>
      <c r="G46" s="14">
        <v>17</v>
      </c>
      <c r="H46" s="15">
        <v>8</v>
      </c>
      <c r="J46" s="5">
        <v>42</v>
      </c>
      <c r="K46" s="8">
        <f t="shared" si="0"/>
        <v>6</v>
      </c>
      <c r="L46" s="6">
        <f t="shared" si="1"/>
        <v>11</v>
      </c>
      <c r="M46" s="6">
        <f t="shared" si="2"/>
        <v>17</v>
      </c>
      <c r="N46" s="6">
        <f t="shared" si="3"/>
        <v>8</v>
      </c>
    </row>
    <row r="47" spans="4:14" x14ac:dyDescent="0.35">
      <c r="D47" s="13">
        <v>43</v>
      </c>
      <c r="E47" s="14">
        <v>6</v>
      </c>
      <c r="F47" s="14">
        <v>11</v>
      </c>
      <c r="G47" s="14">
        <v>17</v>
      </c>
      <c r="H47" s="15">
        <v>9</v>
      </c>
      <c r="J47" s="5">
        <v>43</v>
      </c>
      <c r="K47" s="8">
        <f t="shared" si="0"/>
        <v>6</v>
      </c>
      <c r="L47" s="6">
        <f t="shared" si="1"/>
        <v>11</v>
      </c>
      <c r="M47" s="6">
        <f t="shared" si="2"/>
        <v>17</v>
      </c>
      <c r="N47" s="6">
        <f t="shared" si="3"/>
        <v>9</v>
      </c>
    </row>
    <row r="48" spans="4:14" x14ac:dyDescent="0.35">
      <c r="D48" s="13">
        <v>44</v>
      </c>
      <c r="E48" s="14">
        <v>7</v>
      </c>
      <c r="F48" s="14">
        <v>11</v>
      </c>
      <c r="G48" s="14">
        <v>17</v>
      </c>
      <c r="H48" s="15">
        <v>9</v>
      </c>
      <c r="J48" s="5">
        <v>44</v>
      </c>
      <c r="K48" s="8">
        <f t="shared" si="0"/>
        <v>7</v>
      </c>
      <c r="L48" s="6">
        <f t="shared" si="1"/>
        <v>11</v>
      </c>
      <c r="M48" s="6">
        <f t="shared" si="2"/>
        <v>18</v>
      </c>
      <c r="N48" s="6">
        <f t="shared" si="3"/>
        <v>9</v>
      </c>
    </row>
    <row r="49" spans="4:14" x14ac:dyDescent="0.35">
      <c r="D49" s="13">
        <v>45</v>
      </c>
      <c r="E49" s="14">
        <v>7</v>
      </c>
      <c r="F49" s="14">
        <v>11</v>
      </c>
      <c r="G49" s="14">
        <v>18</v>
      </c>
      <c r="H49" s="15">
        <v>9</v>
      </c>
      <c r="J49" s="5">
        <v>45</v>
      </c>
      <c r="K49" s="8">
        <f t="shared" si="0"/>
        <v>7</v>
      </c>
      <c r="L49" s="6">
        <f t="shared" si="1"/>
        <v>11</v>
      </c>
      <c r="M49" s="6">
        <f t="shared" si="2"/>
        <v>18</v>
      </c>
      <c r="N49" s="6">
        <f t="shared" si="3"/>
        <v>9</v>
      </c>
    </row>
    <row r="50" spans="4:14" x14ac:dyDescent="0.35">
      <c r="D50" s="13">
        <v>46</v>
      </c>
      <c r="E50" s="14">
        <v>7</v>
      </c>
      <c r="F50" s="14">
        <v>12</v>
      </c>
      <c r="G50" s="14">
        <v>18</v>
      </c>
      <c r="H50" s="15">
        <v>9</v>
      </c>
      <c r="J50" s="5">
        <v>46</v>
      </c>
      <c r="K50" s="8">
        <f t="shared" si="0"/>
        <v>7</v>
      </c>
      <c r="L50" s="6">
        <f t="shared" si="1"/>
        <v>12</v>
      </c>
      <c r="M50" s="6">
        <f t="shared" si="2"/>
        <v>18</v>
      </c>
      <c r="N50" s="6">
        <f t="shared" si="3"/>
        <v>9</v>
      </c>
    </row>
    <row r="51" spans="4:14" x14ac:dyDescent="0.35">
      <c r="D51" s="13">
        <v>47</v>
      </c>
      <c r="E51" s="14">
        <v>7</v>
      </c>
      <c r="F51" s="14">
        <v>12</v>
      </c>
      <c r="G51" s="14">
        <v>19</v>
      </c>
      <c r="H51" s="15">
        <v>9</v>
      </c>
      <c r="J51" s="5">
        <v>47</v>
      </c>
      <c r="K51" s="8">
        <f t="shared" si="0"/>
        <v>7</v>
      </c>
      <c r="L51" s="6">
        <f t="shared" si="1"/>
        <v>12</v>
      </c>
      <c r="M51" s="6">
        <f t="shared" si="2"/>
        <v>19</v>
      </c>
      <c r="N51" s="6">
        <f t="shared" si="3"/>
        <v>9</v>
      </c>
    </row>
    <row r="52" spans="4:14" x14ac:dyDescent="0.35">
      <c r="D52" s="13">
        <v>48</v>
      </c>
      <c r="E52" s="14">
        <v>7</v>
      </c>
      <c r="F52" s="14">
        <v>12</v>
      </c>
      <c r="G52" s="14">
        <v>19</v>
      </c>
      <c r="H52" s="15">
        <v>10</v>
      </c>
      <c r="J52" s="5">
        <v>48</v>
      </c>
      <c r="K52" s="8">
        <f t="shared" si="0"/>
        <v>7</v>
      </c>
      <c r="L52" s="6">
        <f t="shared" si="1"/>
        <v>12</v>
      </c>
      <c r="M52" s="6">
        <f t="shared" si="2"/>
        <v>19</v>
      </c>
      <c r="N52" s="6">
        <f t="shared" si="3"/>
        <v>10</v>
      </c>
    </row>
    <row r="53" spans="4:14" x14ac:dyDescent="0.35">
      <c r="D53" s="13">
        <v>49</v>
      </c>
      <c r="E53" s="14">
        <v>7</v>
      </c>
      <c r="F53" s="14">
        <v>12</v>
      </c>
      <c r="G53" s="14">
        <v>20</v>
      </c>
      <c r="H53" s="15">
        <v>10</v>
      </c>
      <c r="J53" s="5">
        <v>49</v>
      </c>
      <c r="K53" s="8">
        <f t="shared" si="0"/>
        <v>7</v>
      </c>
      <c r="L53" s="6">
        <f t="shared" si="1"/>
        <v>12</v>
      </c>
      <c r="M53" s="6">
        <f t="shared" si="2"/>
        <v>20</v>
      </c>
      <c r="N53" s="6">
        <f t="shared" si="3"/>
        <v>10</v>
      </c>
    </row>
    <row r="54" spans="4:14" x14ac:dyDescent="0.35">
      <c r="D54" s="13">
        <v>50</v>
      </c>
      <c r="E54" s="14">
        <v>8</v>
      </c>
      <c r="F54" s="14">
        <v>12</v>
      </c>
      <c r="G54" s="14">
        <v>20</v>
      </c>
      <c r="H54" s="15">
        <v>10</v>
      </c>
      <c r="J54" s="5">
        <v>50</v>
      </c>
      <c r="K54" s="8">
        <f t="shared" si="0"/>
        <v>8</v>
      </c>
      <c r="L54" s="6">
        <f t="shared" si="1"/>
        <v>13</v>
      </c>
      <c r="M54" s="6">
        <f t="shared" si="2"/>
        <v>20</v>
      </c>
      <c r="N54" s="6">
        <f t="shared" si="3"/>
        <v>10</v>
      </c>
    </row>
    <row r="55" spans="4:14" x14ac:dyDescent="0.35">
      <c r="D55" s="13">
        <v>51</v>
      </c>
      <c r="E55" s="14">
        <v>8</v>
      </c>
      <c r="F55" s="14">
        <v>13</v>
      </c>
      <c r="G55" s="14">
        <v>20</v>
      </c>
      <c r="H55" s="15">
        <v>10</v>
      </c>
      <c r="J55" s="5">
        <v>51</v>
      </c>
      <c r="K55" s="8">
        <f t="shared" si="0"/>
        <v>8</v>
      </c>
      <c r="L55" s="6">
        <f t="shared" si="1"/>
        <v>13</v>
      </c>
      <c r="M55" s="6">
        <f t="shared" si="2"/>
        <v>20</v>
      </c>
      <c r="N55" s="6">
        <f t="shared" si="3"/>
        <v>10</v>
      </c>
    </row>
    <row r="56" spans="4:14" x14ac:dyDescent="0.35">
      <c r="D56" s="13">
        <v>52</v>
      </c>
      <c r="E56" s="14">
        <v>8</v>
      </c>
      <c r="F56" s="14">
        <v>13</v>
      </c>
      <c r="G56" s="14">
        <v>21</v>
      </c>
      <c r="H56" s="15">
        <v>10</v>
      </c>
      <c r="J56" s="5">
        <v>52</v>
      </c>
      <c r="K56" s="8">
        <f t="shared" si="0"/>
        <v>8</v>
      </c>
      <c r="L56" s="6">
        <f t="shared" si="1"/>
        <v>13</v>
      </c>
      <c r="M56" s="6">
        <f t="shared" si="2"/>
        <v>21</v>
      </c>
      <c r="N56" s="6">
        <f t="shared" si="3"/>
        <v>10</v>
      </c>
    </row>
    <row r="57" spans="4:14" x14ac:dyDescent="0.35">
      <c r="D57" s="13">
        <v>53</v>
      </c>
      <c r="E57" s="14">
        <v>8</v>
      </c>
      <c r="F57" s="14">
        <v>13</v>
      </c>
      <c r="G57" s="14">
        <v>21</v>
      </c>
      <c r="H57" s="15">
        <v>11</v>
      </c>
      <c r="J57" s="5">
        <v>53</v>
      </c>
      <c r="K57" s="8">
        <f t="shared" si="0"/>
        <v>8</v>
      </c>
      <c r="L57" s="6">
        <f t="shared" si="1"/>
        <v>13</v>
      </c>
      <c r="M57" s="6">
        <f t="shared" si="2"/>
        <v>21</v>
      </c>
      <c r="N57" s="6">
        <f t="shared" si="3"/>
        <v>11</v>
      </c>
    </row>
    <row r="58" spans="4:14" x14ac:dyDescent="0.35">
      <c r="D58" s="13">
        <v>54</v>
      </c>
      <c r="E58" s="14">
        <v>8</v>
      </c>
      <c r="F58" s="14">
        <v>14</v>
      </c>
      <c r="G58" s="14">
        <v>21</v>
      </c>
      <c r="H58" s="15">
        <v>11</v>
      </c>
      <c r="J58" s="5">
        <v>54</v>
      </c>
      <c r="K58" s="8">
        <f t="shared" si="0"/>
        <v>8</v>
      </c>
      <c r="L58" s="6">
        <f t="shared" si="1"/>
        <v>14</v>
      </c>
      <c r="M58" s="6">
        <f t="shared" si="2"/>
        <v>22</v>
      </c>
      <c r="N58" s="6">
        <f t="shared" si="3"/>
        <v>11</v>
      </c>
    </row>
    <row r="59" spans="4:14" x14ac:dyDescent="0.35">
      <c r="D59" s="13">
        <v>55</v>
      </c>
      <c r="E59" s="14">
        <v>8</v>
      </c>
      <c r="F59" s="14">
        <v>14</v>
      </c>
      <c r="G59" s="14">
        <v>22</v>
      </c>
      <c r="H59" s="15">
        <v>11</v>
      </c>
      <c r="J59" s="5">
        <v>55</v>
      </c>
      <c r="K59" s="8">
        <f t="shared" si="0"/>
        <v>8</v>
      </c>
      <c r="L59" s="6">
        <f t="shared" si="1"/>
        <v>14</v>
      </c>
      <c r="M59" s="6">
        <f t="shared" si="2"/>
        <v>22</v>
      </c>
      <c r="N59" s="6">
        <f t="shared" si="3"/>
        <v>11</v>
      </c>
    </row>
    <row r="60" spans="4:14" x14ac:dyDescent="0.35">
      <c r="D60" s="13">
        <v>56</v>
      </c>
      <c r="E60" s="14">
        <v>8</v>
      </c>
      <c r="F60" s="14">
        <v>14</v>
      </c>
      <c r="G60" s="14">
        <v>23</v>
      </c>
      <c r="H60" s="15">
        <v>11</v>
      </c>
      <c r="J60" s="5">
        <v>56</v>
      </c>
      <c r="K60" s="8">
        <f t="shared" si="0"/>
        <v>8</v>
      </c>
      <c r="L60" s="6">
        <f t="shared" si="1"/>
        <v>14</v>
      </c>
      <c r="M60" s="6">
        <f t="shared" si="2"/>
        <v>22</v>
      </c>
      <c r="N60" s="6">
        <f t="shared" si="3"/>
        <v>11</v>
      </c>
    </row>
    <row r="61" spans="4:14" x14ac:dyDescent="0.35">
      <c r="D61" s="13">
        <v>57</v>
      </c>
      <c r="E61" s="14">
        <v>9</v>
      </c>
      <c r="F61" s="14">
        <v>14</v>
      </c>
      <c r="G61" s="14">
        <v>23</v>
      </c>
      <c r="H61" s="15">
        <v>11</v>
      </c>
      <c r="J61" s="5">
        <v>57</v>
      </c>
      <c r="K61" s="8">
        <f t="shared" si="0"/>
        <v>9</v>
      </c>
      <c r="L61" s="6">
        <f t="shared" si="1"/>
        <v>14</v>
      </c>
      <c r="M61" s="6">
        <f t="shared" si="2"/>
        <v>23</v>
      </c>
      <c r="N61" s="6">
        <f t="shared" si="3"/>
        <v>11</v>
      </c>
    </row>
    <row r="62" spans="4:14" x14ac:dyDescent="0.35">
      <c r="D62" s="13">
        <v>58</v>
      </c>
      <c r="E62" s="14">
        <v>9</v>
      </c>
      <c r="F62" s="14">
        <v>15</v>
      </c>
      <c r="G62" s="14">
        <v>23</v>
      </c>
      <c r="H62" s="15">
        <v>11</v>
      </c>
      <c r="J62" s="5">
        <v>58</v>
      </c>
      <c r="K62" s="8">
        <f t="shared" si="0"/>
        <v>9</v>
      </c>
      <c r="L62" s="6">
        <f t="shared" si="1"/>
        <v>15</v>
      </c>
      <c r="M62" s="6">
        <f t="shared" si="2"/>
        <v>23</v>
      </c>
      <c r="N62" s="6">
        <f t="shared" si="3"/>
        <v>12</v>
      </c>
    </row>
    <row r="63" spans="4:14" x14ac:dyDescent="0.35">
      <c r="D63" s="13">
        <v>59</v>
      </c>
      <c r="E63" s="14">
        <v>9</v>
      </c>
      <c r="F63" s="14">
        <v>15</v>
      </c>
      <c r="G63" s="14">
        <v>24</v>
      </c>
      <c r="H63" s="15">
        <v>11</v>
      </c>
      <c r="J63" s="5">
        <v>59</v>
      </c>
      <c r="K63" s="8">
        <f t="shared" si="0"/>
        <v>9</v>
      </c>
      <c r="L63" s="6">
        <f t="shared" si="1"/>
        <v>15</v>
      </c>
      <c r="M63" s="6">
        <f t="shared" si="2"/>
        <v>24</v>
      </c>
      <c r="N63" s="6">
        <f t="shared" si="3"/>
        <v>12</v>
      </c>
    </row>
    <row r="64" spans="4:14" x14ac:dyDescent="0.35">
      <c r="D64" s="13">
        <v>60</v>
      </c>
      <c r="E64" s="14">
        <v>9</v>
      </c>
      <c r="F64" s="14">
        <v>15</v>
      </c>
      <c r="G64" s="14">
        <v>24</v>
      </c>
      <c r="H64" s="15">
        <v>12</v>
      </c>
      <c r="J64" s="5">
        <v>60</v>
      </c>
      <c r="K64" s="8">
        <f t="shared" si="0"/>
        <v>9</v>
      </c>
      <c r="L64" s="6">
        <f t="shared" si="1"/>
        <v>15</v>
      </c>
      <c r="M64" s="6">
        <f t="shared" si="2"/>
        <v>24</v>
      </c>
      <c r="N64" s="6">
        <f t="shared" si="3"/>
        <v>12</v>
      </c>
    </row>
    <row r="65" spans="4:14" x14ac:dyDescent="0.35">
      <c r="D65" s="13">
        <v>61</v>
      </c>
      <c r="E65" s="14">
        <v>9</v>
      </c>
      <c r="F65" s="14">
        <v>15</v>
      </c>
      <c r="G65" s="14">
        <v>25</v>
      </c>
      <c r="H65" s="15">
        <v>12</v>
      </c>
      <c r="J65" s="5">
        <v>61</v>
      </c>
      <c r="K65" s="8">
        <f t="shared" si="0"/>
        <v>9</v>
      </c>
      <c r="L65" s="6">
        <f t="shared" si="1"/>
        <v>15</v>
      </c>
      <c r="M65" s="6">
        <f t="shared" si="2"/>
        <v>24</v>
      </c>
      <c r="N65" s="6">
        <f t="shared" si="3"/>
        <v>12</v>
      </c>
    </row>
    <row r="66" spans="4:14" x14ac:dyDescent="0.35">
      <c r="D66" s="13">
        <v>62</v>
      </c>
      <c r="E66" s="14">
        <v>9</v>
      </c>
      <c r="F66" s="14">
        <v>16</v>
      </c>
      <c r="G66" s="14">
        <v>25</v>
      </c>
      <c r="H66" s="15">
        <v>12</v>
      </c>
      <c r="J66" s="5">
        <v>62</v>
      </c>
      <c r="K66" s="8">
        <f t="shared" si="0"/>
        <v>9</v>
      </c>
      <c r="L66" s="6">
        <f t="shared" si="1"/>
        <v>16</v>
      </c>
      <c r="M66" s="6">
        <f t="shared" si="2"/>
        <v>25</v>
      </c>
      <c r="N66" s="6">
        <f t="shared" si="3"/>
        <v>12</v>
      </c>
    </row>
    <row r="67" spans="4:14" x14ac:dyDescent="0.35">
      <c r="D67" s="13">
        <v>63</v>
      </c>
      <c r="E67" s="14">
        <v>9</v>
      </c>
      <c r="F67" s="14">
        <v>16</v>
      </c>
      <c r="G67" s="14">
        <v>25</v>
      </c>
      <c r="H67" s="15">
        <v>13</v>
      </c>
      <c r="J67" s="5">
        <v>63</v>
      </c>
      <c r="K67" s="8">
        <f t="shared" si="0"/>
        <v>9</v>
      </c>
      <c r="L67" s="6">
        <f t="shared" si="1"/>
        <v>16</v>
      </c>
      <c r="M67" s="6">
        <f t="shared" si="2"/>
        <v>25</v>
      </c>
      <c r="N67" s="6">
        <f t="shared" si="3"/>
        <v>13</v>
      </c>
    </row>
    <row r="68" spans="4:14" x14ac:dyDescent="0.35">
      <c r="D68" s="13">
        <v>64</v>
      </c>
      <c r="E68" s="14">
        <v>10</v>
      </c>
      <c r="F68" s="14">
        <v>16</v>
      </c>
      <c r="G68" s="14">
        <v>25</v>
      </c>
      <c r="H68" s="15">
        <v>13</v>
      </c>
      <c r="J68" s="5">
        <v>64</v>
      </c>
      <c r="K68" s="8">
        <f t="shared" si="0"/>
        <v>10</v>
      </c>
      <c r="L68" s="6">
        <f t="shared" si="1"/>
        <v>16</v>
      </c>
      <c r="M68" s="6">
        <f t="shared" si="2"/>
        <v>26</v>
      </c>
      <c r="N68" s="6">
        <f t="shared" si="3"/>
        <v>13</v>
      </c>
    </row>
    <row r="69" spans="4:14" x14ac:dyDescent="0.35">
      <c r="D69" s="13">
        <v>65</v>
      </c>
      <c r="E69" s="14">
        <v>10</v>
      </c>
      <c r="F69" s="14">
        <v>16</v>
      </c>
      <c r="G69" s="14">
        <v>26</v>
      </c>
      <c r="H69" s="15">
        <v>13</v>
      </c>
      <c r="J69" s="5">
        <v>65</v>
      </c>
      <c r="K69" s="8">
        <f t="shared" si="0"/>
        <v>10</v>
      </c>
      <c r="L69" s="6">
        <f t="shared" si="1"/>
        <v>16</v>
      </c>
      <c r="M69" s="6">
        <f t="shared" si="2"/>
        <v>26</v>
      </c>
      <c r="N69" s="6">
        <f t="shared" si="3"/>
        <v>13</v>
      </c>
    </row>
    <row r="70" spans="4:14" x14ac:dyDescent="0.3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35">
      <c r="D71" s="13">
        <v>67</v>
      </c>
      <c r="E71" s="14">
        <v>10</v>
      </c>
      <c r="F71" s="14">
        <v>17</v>
      </c>
      <c r="G71" s="14">
        <v>27</v>
      </c>
      <c r="H71" s="15">
        <v>13</v>
      </c>
      <c r="J71" s="5">
        <v>67</v>
      </c>
      <c r="K71" s="8">
        <f t="shared" si="4"/>
        <v>10</v>
      </c>
      <c r="L71" s="6">
        <f t="shared" si="5"/>
        <v>17</v>
      </c>
      <c r="M71" s="6">
        <f t="shared" si="6"/>
        <v>27</v>
      </c>
      <c r="N71" s="6">
        <f t="shared" si="7"/>
        <v>13</v>
      </c>
    </row>
    <row r="72" spans="4:14" x14ac:dyDescent="0.35">
      <c r="D72" s="13">
        <v>68</v>
      </c>
      <c r="E72" s="14">
        <v>10</v>
      </c>
      <c r="F72" s="14">
        <v>17</v>
      </c>
      <c r="G72" s="14">
        <v>27</v>
      </c>
      <c r="H72" s="15">
        <v>14</v>
      </c>
      <c r="J72" s="5">
        <v>68</v>
      </c>
      <c r="K72" s="8">
        <f t="shared" si="4"/>
        <v>10</v>
      </c>
      <c r="L72" s="6">
        <f t="shared" si="5"/>
        <v>17</v>
      </c>
      <c r="M72" s="6">
        <f t="shared" si="6"/>
        <v>27</v>
      </c>
      <c r="N72" s="6">
        <f t="shared" si="7"/>
        <v>14</v>
      </c>
    </row>
    <row r="73" spans="4:14" x14ac:dyDescent="0.35">
      <c r="D73" s="13">
        <v>69</v>
      </c>
      <c r="E73" s="14">
        <v>10</v>
      </c>
      <c r="F73" s="14">
        <v>17</v>
      </c>
      <c r="G73" s="14">
        <v>28</v>
      </c>
      <c r="H73" s="15">
        <v>14</v>
      </c>
      <c r="J73" s="5">
        <v>69</v>
      </c>
      <c r="K73" s="8">
        <f t="shared" si="4"/>
        <v>10</v>
      </c>
      <c r="L73" s="6">
        <f t="shared" si="5"/>
        <v>17</v>
      </c>
      <c r="M73" s="6">
        <f t="shared" si="6"/>
        <v>28</v>
      </c>
      <c r="N73" s="6">
        <f t="shared" si="7"/>
        <v>14</v>
      </c>
    </row>
    <row r="74" spans="4:14" x14ac:dyDescent="0.35">
      <c r="D74" s="13">
        <v>70</v>
      </c>
      <c r="E74" s="14">
        <v>11</v>
      </c>
      <c r="F74" s="14">
        <v>17</v>
      </c>
      <c r="G74" s="14">
        <v>28</v>
      </c>
      <c r="H74" s="15">
        <v>14</v>
      </c>
      <c r="J74" s="5">
        <v>70</v>
      </c>
      <c r="K74" s="8">
        <f t="shared" si="4"/>
        <v>11</v>
      </c>
      <c r="L74" s="6">
        <f t="shared" si="5"/>
        <v>18</v>
      </c>
      <c r="M74" s="6">
        <f t="shared" si="6"/>
        <v>28</v>
      </c>
      <c r="N74" s="6">
        <f t="shared" si="7"/>
        <v>14</v>
      </c>
    </row>
    <row r="75" spans="4:14" x14ac:dyDescent="0.35">
      <c r="D75" s="13">
        <v>71</v>
      </c>
      <c r="E75" s="14">
        <v>11</v>
      </c>
      <c r="F75" s="14">
        <v>18</v>
      </c>
      <c r="G75" s="14">
        <v>28</v>
      </c>
      <c r="H75" s="15">
        <v>14</v>
      </c>
      <c r="J75" s="5">
        <v>71</v>
      </c>
      <c r="K75" s="8">
        <f t="shared" si="4"/>
        <v>11</v>
      </c>
      <c r="L75" s="6">
        <f t="shared" si="5"/>
        <v>18</v>
      </c>
      <c r="M75" s="6">
        <f t="shared" si="6"/>
        <v>28</v>
      </c>
      <c r="N75" s="6">
        <f t="shared" si="7"/>
        <v>14</v>
      </c>
    </row>
    <row r="76" spans="4:14" x14ac:dyDescent="0.35">
      <c r="D76" s="13">
        <v>72</v>
      </c>
      <c r="E76" s="14">
        <v>11</v>
      </c>
      <c r="F76" s="14">
        <v>18</v>
      </c>
      <c r="G76" s="14">
        <v>29</v>
      </c>
      <c r="H76" s="15">
        <v>14</v>
      </c>
      <c r="J76" s="5">
        <v>72</v>
      </c>
      <c r="K76" s="8">
        <f t="shared" si="4"/>
        <v>11</v>
      </c>
      <c r="L76" s="6">
        <f t="shared" si="5"/>
        <v>18</v>
      </c>
      <c r="M76" s="6">
        <f t="shared" si="6"/>
        <v>29</v>
      </c>
      <c r="N76" s="6">
        <f t="shared" si="7"/>
        <v>14</v>
      </c>
    </row>
    <row r="77" spans="4:14" x14ac:dyDescent="0.35">
      <c r="D77" s="13">
        <v>73</v>
      </c>
      <c r="E77" s="14">
        <v>11</v>
      </c>
      <c r="F77" s="14">
        <v>18</v>
      </c>
      <c r="G77" s="14">
        <v>29</v>
      </c>
      <c r="H77" s="15">
        <v>15</v>
      </c>
      <c r="J77" s="5">
        <v>73</v>
      </c>
      <c r="K77" s="8">
        <f t="shared" si="4"/>
        <v>11</v>
      </c>
      <c r="L77" s="6">
        <f t="shared" si="5"/>
        <v>18</v>
      </c>
      <c r="M77" s="6">
        <f t="shared" si="6"/>
        <v>29</v>
      </c>
      <c r="N77" s="6">
        <f t="shared" si="7"/>
        <v>15</v>
      </c>
    </row>
    <row r="78" spans="4:14" x14ac:dyDescent="0.35">
      <c r="D78" s="13">
        <v>74</v>
      </c>
      <c r="E78" s="14">
        <v>11</v>
      </c>
      <c r="F78" s="14">
        <v>19</v>
      </c>
      <c r="G78" s="14">
        <v>29</v>
      </c>
      <c r="H78" s="15">
        <v>15</v>
      </c>
      <c r="J78" s="5">
        <v>74</v>
      </c>
      <c r="K78" s="8">
        <f t="shared" si="4"/>
        <v>11</v>
      </c>
      <c r="L78" s="6">
        <f t="shared" si="5"/>
        <v>19</v>
      </c>
      <c r="M78" s="6">
        <f t="shared" si="6"/>
        <v>30</v>
      </c>
      <c r="N78" s="6">
        <f t="shared" si="7"/>
        <v>15</v>
      </c>
    </row>
    <row r="79" spans="4:14" x14ac:dyDescent="0.35">
      <c r="D79" s="13">
        <v>75</v>
      </c>
      <c r="E79" s="14">
        <v>11</v>
      </c>
      <c r="F79" s="14">
        <v>19</v>
      </c>
      <c r="G79" s="14">
        <v>30</v>
      </c>
      <c r="H79" s="15">
        <v>15</v>
      </c>
      <c r="J79" s="5">
        <v>75</v>
      </c>
      <c r="K79" s="8">
        <f t="shared" si="4"/>
        <v>11</v>
      </c>
      <c r="L79" s="6">
        <f t="shared" si="5"/>
        <v>19</v>
      </c>
      <c r="M79" s="6">
        <f t="shared" si="6"/>
        <v>30</v>
      </c>
      <c r="N79" s="6">
        <f t="shared" si="7"/>
        <v>15</v>
      </c>
    </row>
    <row r="80" spans="4:14" x14ac:dyDescent="0.35">
      <c r="D80" s="13">
        <v>76</v>
      </c>
      <c r="E80" s="14">
        <v>11</v>
      </c>
      <c r="F80" s="14">
        <v>19</v>
      </c>
      <c r="G80" s="14">
        <v>31</v>
      </c>
      <c r="H80" s="15">
        <v>15</v>
      </c>
      <c r="J80" s="5">
        <v>76</v>
      </c>
      <c r="K80" s="8">
        <f t="shared" si="4"/>
        <v>11</v>
      </c>
      <c r="L80" s="6">
        <f t="shared" si="5"/>
        <v>19</v>
      </c>
      <c r="M80" s="6">
        <f t="shared" si="6"/>
        <v>30</v>
      </c>
      <c r="N80" s="6">
        <f t="shared" si="7"/>
        <v>15</v>
      </c>
    </row>
    <row r="81" spans="4:14" x14ac:dyDescent="0.35">
      <c r="D81" s="13">
        <v>77</v>
      </c>
      <c r="E81" s="14">
        <v>12</v>
      </c>
      <c r="F81" s="14">
        <v>19</v>
      </c>
      <c r="G81" s="14">
        <v>31</v>
      </c>
      <c r="H81" s="15">
        <v>15</v>
      </c>
      <c r="J81" s="5">
        <v>77</v>
      </c>
      <c r="K81" s="8">
        <f t="shared" si="4"/>
        <v>12</v>
      </c>
      <c r="L81" s="6">
        <f t="shared" si="5"/>
        <v>19</v>
      </c>
      <c r="M81" s="6">
        <f t="shared" si="6"/>
        <v>31</v>
      </c>
      <c r="N81" s="6">
        <f t="shared" si="7"/>
        <v>15</v>
      </c>
    </row>
    <row r="82" spans="4:14" x14ac:dyDescent="0.35">
      <c r="D82" s="13">
        <v>78</v>
      </c>
      <c r="E82" s="14">
        <v>12</v>
      </c>
      <c r="F82" s="14">
        <v>20</v>
      </c>
      <c r="G82" s="14">
        <v>31</v>
      </c>
      <c r="H82" s="15">
        <v>15</v>
      </c>
      <c r="J82" s="5">
        <v>78</v>
      </c>
      <c r="K82" s="8">
        <f t="shared" si="4"/>
        <v>12</v>
      </c>
      <c r="L82" s="6">
        <f t="shared" si="5"/>
        <v>20</v>
      </c>
      <c r="M82" s="6">
        <f t="shared" si="6"/>
        <v>31</v>
      </c>
      <c r="N82" s="6">
        <f t="shared" si="7"/>
        <v>16</v>
      </c>
    </row>
    <row r="83" spans="4:14" x14ac:dyDescent="0.35">
      <c r="D83" s="13">
        <v>79</v>
      </c>
      <c r="E83" s="14">
        <v>12</v>
      </c>
      <c r="F83" s="14">
        <v>20</v>
      </c>
      <c r="G83" s="14">
        <v>32</v>
      </c>
      <c r="H83" s="15">
        <v>15</v>
      </c>
      <c r="J83" s="5">
        <v>79</v>
      </c>
      <c r="K83" s="8">
        <f t="shared" si="4"/>
        <v>12</v>
      </c>
      <c r="L83" s="6">
        <f t="shared" si="5"/>
        <v>20</v>
      </c>
      <c r="M83" s="6">
        <f t="shared" si="6"/>
        <v>32</v>
      </c>
      <c r="N83" s="6">
        <f t="shared" si="7"/>
        <v>16</v>
      </c>
    </row>
    <row r="84" spans="4:14" x14ac:dyDescent="0.35">
      <c r="D84" s="13">
        <v>80</v>
      </c>
      <c r="E84" s="14">
        <v>12</v>
      </c>
      <c r="F84" s="14">
        <v>20</v>
      </c>
      <c r="G84" s="14">
        <v>32</v>
      </c>
      <c r="H84" s="15">
        <v>16</v>
      </c>
      <c r="J84" s="5">
        <v>80</v>
      </c>
      <c r="K84" s="8">
        <f t="shared" si="4"/>
        <v>12</v>
      </c>
      <c r="L84" s="6">
        <f t="shared" si="5"/>
        <v>20</v>
      </c>
      <c r="M84" s="6">
        <f t="shared" si="6"/>
        <v>32</v>
      </c>
      <c r="N84" s="6">
        <f t="shared" si="7"/>
        <v>16</v>
      </c>
    </row>
    <row r="85" spans="4:14" x14ac:dyDescent="0.35">
      <c r="D85" s="13">
        <v>81</v>
      </c>
      <c r="E85" s="14">
        <v>12</v>
      </c>
      <c r="F85" s="14">
        <v>20</v>
      </c>
      <c r="G85" s="14">
        <v>33</v>
      </c>
      <c r="H85" s="15">
        <v>16</v>
      </c>
      <c r="J85" s="5">
        <v>81</v>
      </c>
      <c r="K85" s="8">
        <f t="shared" si="4"/>
        <v>12</v>
      </c>
      <c r="L85" s="6">
        <f t="shared" si="5"/>
        <v>20</v>
      </c>
      <c r="M85" s="6">
        <f t="shared" si="6"/>
        <v>32</v>
      </c>
      <c r="N85" s="6">
        <f t="shared" si="7"/>
        <v>16</v>
      </c>
    </row>
    <row r="86" spans="4:14" x14ac:dyDescent="0.35">
      <c r="D86" s="13">
        <v>82</v>
      </c>
      <c r="E86" s="14">
        <v>12</v>
      </c>
      <c r="F86" s="14">
        <v>21</v>
      </c>
      <c r="G86" s="14">
        <v>33</v>
      </c>
      <c r="H86" s="15">
        <v>16</v>
      </c>
      <c r="J86" s="5">
        <v>82</v>
      </c>
      <c r="K86" s="8">
        <f t="shared" si="4"/>
        <v>12</v>
      </c>
      <c r="L86" s="6">
        <f t="shared" si="5"/>
        <v>21</v>
      </c>
      <c r="M86" s="6">
        <f t="shared" si="6"/>
        <v>33</v>
      </c>
      <c r="N86" s="6">
        <f t="shared" si="7"/>
        <v>16</v>
      </c>
    </row>
    <row r="87" spans="4:14" x14ac:dyDescent="0.35">
      <c r="D87" s="13">
        <v>83</v>
      </c>
      <c r="E87" s="14">
        <v>12</v>
      </c>
      <c r="F87" s="14">
        <v>21</v>
      </c>
      <c r="G87" s="14">
        <v>33</v>
      </c>
      <c r="H87" s="15">
        <v>17</v>
      </c>
      <c r="J87" s="5">
        <v>83</v>
      </c>
      <c r="K87" s="8">
        <f t="shared" si="4"/>
        <v>12</v>
      </c>
      <c r="L87" s="6">
        <f t="shared" si="5"/>
        <v>21</v>
      </c>
      <c r="M87" s="6">
        <f t="shared" si="6"/>
        <v>33</v>
      </c>
      <c r="N87" s="6">
        <f t="shared" si="7"/>
        <v>17</v>
      </c>
    </row>
    <row r="88" spans="4:14" x14ac:dyDescent="0.35">
      <c r="D88" s="13">
        <v>84</v>
      </c>
      <c r="E88" s="14">
        <v>13</v>
      </c>
      <c r="F88" s="14">
        <v>21</v>
      </c>
      <c r="G88" s="14">
        <v>33</v>
      </c>
      <c r="H88" s="15">
        <v>17</v>
      </c>
      <c r="J88" s="5">
        <v>84</v>
      </c>
      <c r="K88" s="8">
        <f t="shared" si="4"/>
        <v>13</v>
      </c>
      <c r="L88" s="6">
        <f t="shared" si="5"/>
        <v>21</v>
      </c>
      <c r="M88" s="6">
        <f t="shared" si="6"/>
        <v>34</v>
      </c>
      <c r="N88" s="6">
        <f t="shared" si="7"/>
        <v>17</v>
      </c>
    </row>
    <row r="89" spans="4:14" x14ac:dyDescent="0.35">
      <c r="D89" s="13">
        <v>85</v>
      </c>
      <c r="E89" s="14">
        <v>13</v>
      </c>
      <c r="F89" s="14">
        <v>21</v>
      </c>
      <c r="G89" s="14">
        <v>34</v>
      </c>
      <c r="H89" s="15">
        <v>17</v>
      </c>
      <c r="J89" s="5">
        <v>85</v>
      </c>
      <c r="K89" s="8">
        <f t="shared" si="4"/>
        <v>13</v>
      </c>
      <c r="L89" s="6">
        <f t="shared" si="5"/>
        <v>21</v>
      </c>
      <c r="M89" s="6">
        <f t="shared" si="6"/>
        <v>34</v>
      </c>
      <c r="N89" s="6">
        <f t="shared" si="7"/>
        <v>17</v>
      </c>
    </row>
    <row r="90" spans="4:14" x14ac:dyDescent="0.35">
      <c r="D90" s="13">
        <v>86</v>
      </c>
      <c r="E90" s="14">
        <v>13</v>
      </c>
      <c r="F90" s="14">
        <v>22</v>
      </c>
      <c r="G90" s="14">
        <v>34</v>
      </c>
      <c r="H90" s="15">
        <v>17</v>
      </c>
      <c r="J90" s="5">
        <v>86</v>
      </c>
      <c r="K90" s="8">
        <f t="shared" si="4"/>
        <v>13</v>
      </c>
      <c r="L90" s="6">
        <f t="shared" si="5"/>
        <v>22</v>
      </c>
      <c r="M90" s="6">
        <f t="shared" si="6"/>
        <v>34</v>
      </c>
      <c r="N90" s="6">
        <f t="shared" si="7"/>
        <v>17</v>
      </c>
    </row>
    <row r="91" spans="4:14" x14ac:dyDescent="0.35">
      <c r="D91" s="13">
        <v>87</v>
      </c>
      <c r="E91" s="14">
        <v>13</v>
      </c>
      <c r="F91" s="14">
        <v>22</v>
      </c>
      <c r="G91" s="14">
        <v>35</v>
      </c>
      <c r="H91" s="15">
        <v>17</v>
      </c>
      <c r="J91" s="5">
        <v>87</v>
      </c>
      <c r="K91" s="8">
        <f t="shared" si="4"/>
        <v>13</v>
      </c>
      <c r="L91" s="6">
        <f t="shared" si="5"/>
        <v>22</v>
      </c>
      <c r="M91" s="6">
        <f t="shared" si="6"/>
        <v>35</v>
      </c>
      <c r="N91" s="6">
        <f t="shared" si="7"/>
        <v>17</v>
      </c>
    </row>
    <row r="92" spans="4:14" x14ac:dyDescent="0.35">
      <c r="D92" s="13">
        <v>88</v>
      </c>
      <c r="E92" s="14">
        <v>13</v>
      </c>
      <c r="F92" s="14">
        <v>22</v>
      </c>
      <c r="G92" s="14">
        <v>35</v>
      </c>
      <c r="H92" s="15">
        <v>18</v>
      </c>
      <c r="J92" s="5">
        <v>88</v>
      </c>
      <c r="K92" s="8">
        <f t="shared" si="4"/>
        <v>13</v>
      </c>
      <c r="L92" s="6">
        <f t="shared" si="5"/>
        <v>22</v>
      </c>
      <c r="M92" s="6">
        <f t="shared" si="6"/>
        <v>35</v>
      </c>
      <c r="N92" s="6">
        <f t="shared" si="7"/>
        <v>18</v>
      </c>
    </row>
    <row r="93" spans="4:14" x14ac:dyDescent="0.35">
      <c r="D93" s="13">
        <v>89</v>
      </c>
      <c r="E93" s="14">
        <v>13</v>
      </c>
      <c r="F93" s="14">
        <v>22</v>
      </c>
      <c r="G93" s="14">
        <v>36</v>
      </c>
      <c r="H93" s="15">
        <v>18</v>
      </c>
      <c r="J93" s="5">
        <v>89</v>
      </c>
      <c r="K93" s="8">
        <f t="shared" si="4"/>
        <v>13</v>
      </c>
      <c r="L93" s="6">
        <f t="shared" si="5"/>
        <v>22</v>
      </c>
      <c r="M93" s="6">
        <f t="shared" si="6"/>
        <v>36</v>
      </c>
      <c r="N93" s="6">
        <f t="shared" si="7"/>
        <v>18</v>
      </c>
    </row>
    <row r="94" spans="4:14" x14ac:dyDescent="0.35">
      <c r="D94" s="13">
        <v>90</v>
      </c>
      <c r="E94" s="14">
        <v>14</v>
      </c>
      <c r="F94" s="14">
        <v>22</v>
      </c>
      <c r="G94" s="14">
        <v>36</v>
      </c>
      <c r="H94" s="15">
        <v>18</v>
      </c>
      <c r="J94" s="5">
        <v>90</v>
      </c>
      <c r="K94" s="8">
        <f t="shared" si="4"/>
        <v>14</v>
      </c>
      <c r="L94" s="6">
        <f t="shared" si="5"/>
        <v>23</v>
      </c>
      <c r="M94" s="6">
        <f t="shared" si="6"/>
        <v>36</v>
      </c>
      <c r="N94" s="6">
        <f t="shared" si="7"/>
        <v>18</v>
      </c>
    </row>
    <row r="95" spans="4:14" x14ac:dyDescent="0.35">
      <c r="D95" s="13">
        <v>91</v>
      </c>
      <c r="E95" s="14">
        <v>14</v>
      </c>
      <c r="F95" s="14">
        <v>23</v>
      </c>
      <c r="G95" s="14">
        <v>36</v>
      </c>
      <c r="H95" s="15">
        <v>18</v>
      </c>
      <c r="J95" s="5">
        <v>91</v>
      </c>
      <c r="K95" s="8">
        <f t="shared" si="4"/>
        <v>14</v>
      </c>
      <c r="L95" s="6">
        <f t="shared" si="5"/>
        <v>23</v>
      </c>
      <c r="M95" s="6">
        <f t="shared" si="6"/>
        <v>36</v>
      </c>
      <c r="N95" s="6">
        <f t="shared" si="7"/>
        <v>18</v>
      </c>
    </row>
    <row r="96" spans="4:14" x14ac:dyDescent="0.35">
      <c r="D96" s="13">
        <v>92</v>
      </c>
      <c r="E96" s="14">
        <v>14</v>
      </c>
      <c r="F96" s="14">
        <v>23</v>
      </c>
      <c r="G96" s="14">
        <v>37</v>
      </c>
      <c r="H96" s="15">
        <v>18</v>
      </c>
      <c r="J96" s="5">
        <v>92</v>
      </c>
      <c r="K96" s="8">
        <f t="shared" si="4"/>
        <v>14</v>
      </c>
      <c r="L96" s="6">
        <f t="shared" si="5"/>
        <v>23</v>
      </c>
      <c r="M96" s="6">
        <f t="shared" si="6"/>
        <v>37</v>
      </c>
      <c r="N96" s="6">
        <f t="shared" si="7"/>
        <v>18</v>
      </c>
    </row>
    <row r="97" spans="4:14" x14ac:dyDescent="0.35">
      <c r="D97" s="13">
        <v>93</v>
      </c>
      <c r="E97" s="14">
        <v>14</v>
      </c>
      <c r="F97" s="14">
        <v>23</v>
      </c>
      <c r="G97" s="14">
        <v>37</v>
      </c>
      <c r="H97" s="15">
        <v>19</v>
      </c>
      <c r="J97" s="5">
        <v>93</v>
      </c>
      <c r="K97" s="8">
        <f t="shared" si="4"/>
        <v>14</v>
      </c>
      <c r="L97" s="6">
        <f t="shared" si="5"/>
        <v>23</v>
      </c>
      <c r="M97" s="6">
        <f t="shared" si="6"/>
        <v>37</v>
      </c>
      <c r="N97" s="6">
        <f t="shared" si="7"/>
        <v>19</v>
      </c>
    </row>
    <row r="98" spans="4:14" x14ac:dyDescent="0.35">
      <c r="D98" s="13">
        <v>94</v>
      </c>
      <c r="E98" s="14">
        <v>14</v>
      </c>
      <c r="F98" s="14">
        <v>24</v>
      </c>
      <c r="G98" s="14">
        <v>37</v>
      </c>
      <c r="H98" s="15">
        <v>19</v>
      </c>
      <c r="J98" s="5">
        <v>94</v>
      </c>
      <c r="K98" s="8">
        <f t="shared" si="4"/>
        <v>14</v>
      </c>
      <c r="L98" s="6">
        <f t="shared" si="5"/>
        <v>24</v>
      </c>
      <c r="M98" s="6">
        <f t="shared" si="6"/>
        <v>38</v>
      </c>
      <c r="N98" s="6">
        <f t="shared" si="7"/>
        <v>19</v>
      </c>
    </row>
    <row r="99" spans="4:14" x14ac:dyDescent="0.35">
      <c r="D99" s="13">
        <v>95</v>
      </c>
      <c r="E99" s="14">
        <v>14</v>
      </c>
      <c r="F99" s="14">
        <v>24</v>
      </c>
      <c r="G99" s="14">
        <v>38</v>
      </c>
      <c r="H99" s="15">
        <v>19</v>
      </c>
      <c r="J99" s="5">
        <v>95</v>
      </c>
      <c r="K99" s="8">
        <f t="shared" si="4"/>
        <v>14</v>
      </c>
      <c r="L99" s="6">
        <f t="shared" si="5"/>
        <v>24</v>
      </c>
      <c r="M99" s="6">
        <f t="shared" si="6"/>
        <v>38</v>
      </c>
      <c r="N99" s="6">
        <f t="shared" si="7"/>
        <v>19</v>
      </c>
    </row>
    <row r="100" spans="4:14" x14ac:dyDescent="0.3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3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3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3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3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3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3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3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3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3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3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3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3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3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3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3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3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3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3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3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3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3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3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3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3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3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3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3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3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3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3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3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3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3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3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3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3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3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3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3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3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3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3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3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3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3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3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3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3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3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3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3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3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3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3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3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3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3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3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3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3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3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3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3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3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3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3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3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3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3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3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3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3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3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3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3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3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3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3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3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3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3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3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3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3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3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3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3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3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3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3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3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3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3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3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3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3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3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3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3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3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3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3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3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3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3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3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3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3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3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3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3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3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3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3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3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3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3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3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3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3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3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3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3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3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3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3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3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3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3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3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3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3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3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3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3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3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3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3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3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3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3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3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3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3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3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3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3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3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3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3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3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3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3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3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3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3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3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3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3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3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3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3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3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3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3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3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3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3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35">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1"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2.xml>��< ? x m l   v e r s i o n = " 1 . 0 "   e n c o d i n g = " u t f - 1 6 " ? > < D a t a M a s h u p   x m l n s = " h t t p : / / s c h e m a s . m i c r o s o f t . c o m / D a t a M a s h u p " > A A A A A B U D A A B Q S w M E F A A C A A g A b E V K W U M e c J u l A A A A 9 w A A A B I A H A B D b 2 5 m a W c v U G F j a 2 F n Z S 5 4 b W w g o h g A K K A U A A A A A A A A A A A A A A A A A A A A A A A A A A A A h Y 8 x D o I w G I W v Q r r T l p o Q I T 9 l c J X E h G h c m 1 q h E Y q h x X I 3 B 4 / k F c Q o 6 u b 4 v v c N 7 9 2 v N 8 j H t g k u q r e 6 M x m K M E W B M r I 7 a F N l a H D H c I l y D h s h T 6 J S w S Q b m 4 7 2 k K H a u X N K i P c e + w X u + o o w S i O y L 9 a l r F U r 0 E f W / + V Q G + u E k Q p x 2 L 3 G c I a T G E d J H D N M g c w U C m 2 + B p s G P 9 s f C K u h c U O v u D L h t g Q y R y D v E / w B U E s D B B Q A A g A I A G x F S 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R U p Z K I p H u A 4 A A A A R A A A A E w A c A E Z v c m 1 1 b G F z L 1 N l Y 3 R p b 2 4 x L m 0 g o h g A K K A U A A A A A A A A A A A A A A A A A A A A A A A A A A A A K 0 5 N L s n M z 1 M I h t C G 1 g B Q S w E C L Q A U A A I A C A B s R U p Z Q x 5 w m 6 U A A A D 3 A A A A E g A A A A A A A A A A A A A A A A A A A A A A Q 2 9 u Z m l n L 1 B h Y 2 t h Z 2 U u e G 1 s U E s B A i 0 A F A A C A A g A b E V K W Q / K 6 a u k A A A A 6 Q A A A B M A A A A A A A A A A A A A A A A A 8 Q A A A F t D b 2 5 0 Z W 5 0 X 1 R 5 c G V z X S 5 4 b W x Q S w E C L Q A U A A I A C A B s R U p 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o w 6 s z 6 h + k 0 K X Z u D I l 1 i s Y Q A A A A A C A A A A A A A D Z g A A w A A A A B A A A A B Z k L X u U e 9 q 1 p 7 s X + A F F v m 4 A A A A A A S A A A C g A A A A E A A A A C G Q h S V b F R U E + H o s 1 R l B X T J Q A A A A D 8 t x 7 v P L s R a I 0 f i b i + V 5 N B G t G j C u M E p c y w Z F 7 h h f Z Z M / c Y a S F 7 O c j p L S k F 5 A M Q V z 7 i W + H H f 3 D L 7 Z n r Z 9 K n x Y L f V d N j 0 f r P m Z r i G U L y 6 A d H o U A A A A d M l 7 e Q 2 F O Y g R a r I 7 R c k 7 8 D C n v w 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511531-B769-4929-806F-2A05A4882D77}">
  <ds:schemaRefs>
    <ds:schemaRef ds:uri="http://www.w3.org/XML/1998/namespace"/>
    <ds:schemaRef ds:uri="http://purl.org/dc/terms/"/>
    <ds:schemaRef ds:uri="http://schemas.microsoft.com/office/2006/metadata/properties"/>
    <ds:schemaRef ds:uri="http://schemas.openxmlformats.org/package/2006/metadata/core-properties"/>
    <ds:schemaRef ds:uri="http://schemas.microsoft.com/office/2006/documentManagement/types"/>
    <ds:schemaRef ds:uri="54c9f48a-5cd9-41d9-b6c2-36466c55415e"/>
    <ds:schemaRef ds:uri="http://schemas.microsoft.com/office/infopath/2007/PartnerControls"/>
    <ds:schemaRef ds:uri="c8cd16cf-b28a-4d08-8e2d-9d89ab9eec4e"/>
    <ds:schemaRef ds:uri="http://purl.org/dc/dcmitype/"/>
    <ds:schemaRef ds:uri="http://purl.org/dc/elements/1.1/"/>
  </ds:schemaRefs>
</ds:datastoreItem>
</file>

<file path=customXml/itemProps2.xml><?xml version="1.0" encoding="utf-8"?>
<ds:datastoreItem xmlns:ds="http://schemas.openxmlformats.org/officeDocument/2006/customXml" ds:itemID="{9B790A50-2428-4E55-8419-3541D68934A4}">
  <ds:schemaRefs>
    <ds:schemaRef ds:uri="http://schemas.microsoft.com/DataMashup"/>
  </ds:schemaRefs>
</ds:datastoreItem>
</file>

<file path=customXml/itemProps3.xml><?xml version="1.0" encoding="utf-8"?>
<ds:datastoreItem xmlns:ds="http://schemas.openxmlformats.org/officeDocument/2006/customXml" ds:itemID="{54FC3BD7-0E34-4706-B249-29BC33185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5.xml><?xml version="1.0" encoding="utf-8"?>
<ds:datastoreItem xmlns:ds="http://schemas.openxmlformats.org/officeDocument/2006/customXml" ds:itemID="{7FABBCC0-ACB8-4D78-A2D7-9D1C7C6D8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MB-Stateside Trvl Expense Claim</vt:lpstr>
      <vt:lpstr>Versions</vt:lpstr>
      <vt:lpstr>Data</vt:lpstr>
      <vt:lpstr>'MB-Stateside Trvl Expense Claim'!Print_Area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Carrie Minard</cp:lastModifiedBy>
  <cp:lastPrinted>2024-01-26T21:26:52Z</cp:lastPrinted>
  <dcterms:created xsi:type="dcterms:W3CDTF">2023-10-16T18:04:08Z</dcterms:created>
  <dcterms:modified xsi:type="dcterms:W3CDTF">2025-01-10T22:44:23Z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