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ina7690\Desktop\TRAVEL\"/>
    </mc:Choice>
  </mc:AlternateContent>
  <xr:revisionPtr revIDLastSave="0" documentId="8_{4E59FC5F-E50E-4BA9-B82A-354CF3FC8585}" xr6:coauthVersionLast="47" xr6:coauthVersionMax="47" xr10:uidLastSave="{00000000-0000-0000-0000-000000000000}"/>
  <bookViews>
    <workbookView xWindow="-28920" yWindow="-120" windowWidth="29040" windowHeight="15720" activeTab="1" xr2:uid="{1490F8A0-CB35-45AD-8BCD-5E9217F960B1}"/>
  </bookViews>
  <sheets>
    <sheet name="Instructions" sheetId="9" r:id="rId1"/>
    <sheet name="MB-Stateside Trvl Expense Claim" sheetId="14" r:id="rId2"/>
    <sheet name="Versions" sheetId="10" state="hidden" r:id="rId3"/>
    <sheet name="Data" sheetId="5" state="hidden" r:id="rId4"/>
  </sheets>
  <definedNames>
    <definedName name="_xlnm.Print_Area" localSheetId="1">'MB-Stateside Trvl Expense Claim'!$A$1:$AD$62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4" l="1"/>
  <c r="E23" i="14"/>
  <c r="E24" i="14"/>
  <c r="E25" i="14"/>
  <c r="E26" i="14"/>
  <c r="E27" i="14"/>
  <c r="E28" i="14"/>
  <c r="E29" i="14"/>
  <c r="E30" i="14"/>
  <c r="E31" i="14"/>
  <c r="E32" i="14"/>
  <c r="E33" i="14"/>
  <c r="E34" i="14"/>
  <c r="E35" i="14"/>
  <c r="E36" i="14"/>
  <c r="E37" i="14"/>
  <c r="X21" i="14"/>
  <c r="R29" i="14" l="1"/>
  <c r="R30" i="14"/>
  <c r="R31" i="14"/>
  <c r="R32" i="14"/>
  <c r="R33" i="14"/>
  <c r="R34" i="14"/>
  <c r="R35" i="14"/>
  <c r="R36" i="14"/>
  <c r="R37" i="14"/>
  <c r="J37" i="14" l="1"/>
  <c r="I37" i="14"/>
  <c r="H37" i="14"/>
  <c r="G37" i="14"/>
  <c r="D37" i="14"/>
  <c r="S37" i="14" s="1"/>
  <c r="J36" i="14"/>
  <c r="I36" i="14"/>
  <c r="H36" i="14"/>
  <c r="G36" i="14"/>
  <c r="D36" i="14"/>
  <c r="S36" i="14" s="1"/>
  <c r="J35" i="14"/>
  <c r="I35" i="14"/>
  <c r="H35" i="14"/>
  <c r="G35" i="14"/>
  <c r="D35" i="14"/>
  <c r="S35" i="14" s="1"/>
  <c r="J34" i="14"/>
  <c r="I34" i="14"/>
  <c r="H34" i="14"/>
  <c r="G34" i="14"/>
  <c r="D34" i="14"/>
  <c r="J33" i="14"/>
  <c r="I33" i="14"/>
  <c r="H33" i="14"/>
  <c r="G33" i="14"/>
  <c r="D33" i="14"/>
  <c r="S33" i="14" s="1"/>
  <c r="J32" i="14"/>
  <c r="I32" i="14"/>
  <c r="H32" i="14"/>
  <c r="G32" i="14"/>
  <c r="D32" i="14"/>
  <c r="S32" i="14" s="1"/>
  <c r="J31" i="14"/>
  <c r="I31" i="14"/>
  <c r="H31" i="14"/>
  <c r="G31" i="14"/>
  <c r="D31" i="14"/>
  <c r="S31" i="14" s="1"/>
  <c r="J30" i="14"/>
  <c r="I30" i="14"/>
  <c r="H30" i="14"/>
  <c r="G30" i="14"/>
  <c r="D30" i="14"/>
  <c r="J29" i="14"/>
  <c r="I29" i="14"/>
  <c r="H29" i="14"/>
  <c r="G29" i="14"/>
  <c r="D29" i="14"/>
  <c r="S29" i="14" s="1"/>
  <c r="J28" i="14"/>
  <c r="I28" i="14"/>
  <c r="H28" i="14"/>
  <c r="G28" i="14"/>
  <c r="D28" i="14"/>
  <c r="J27" i="14"/>
  <c r="I27" i="14"/>
  <c r="D27" i="14"/>
  <c r="R27" i="14" s="1"/>
  <c r="D26" i="14"/>
  <c r="D25" i="14"/>
  <c r="R25" i="14" s="1"/>
  <c r="D24" i="14"/>
  <c r="D23" i="14"/>
  <c r="AD21" i="14"/>
  <c r="AC21" i="14"/>
  <c r="AB21" i="14"/>
  <c r="AA21" i="14"/>
  <c r="T44" i="14"/>
  <c r="N49" i="14" s="1"/>
  <c r="Q21" i="14"/>
  <c r="P21" i="14"/>
  <c r="O21" i="14"/>
  <c r="M21" i="14"/>
  <c r="L21" i="14"/>
  <c r="E19" i="14"/>
  <c r="R28" i="14" l="1"/>
  <c r="S28" i="14" s="1"/>
  <c r="S26" i="14"/>
  <c r="R26" i="14"/>
  <c r="R24" i="14"/>
  <c r="S24" i="14" s="1"/>
  <c r="S30" i="14"/>
  <c r="S34" i="14"/>
  <c r="S27" i="14"/>
  <c r="S25" i="14"/>
  <c r="T27" i="14"/>
  <c r="U27" i="14"/>
  <c r="V27" i="14"/>
  <c r="U33" i="14"/>
  <c r="V33" i="14"/>
  <c r="T33" i="14"/>
  <c r="V32" i="14"/>
  <c r="U32" i="14"/>
  <c r="T32" i="14"/>
  <c r="U25" i="14"/>
  <c r="V25" i="14"/>
  <c r="T25" i="14"/>
  <c r="V31" i="14"/>
  <c r="T31" i="14"/>
  <c r="U31" i="14"/>
  <c r="T34" i="14"/>
  <c r="U34" i="14"/>
  <c r="V34" i="14"/>
  <c r="T30" i="14"/>
  <c r="U30" i="14"/>
  <c r="V30" i="14"/>
  <c r="T29" i="14"/>
  <c r="U29" i="14"/>
  <c r="V29" i="14"/>
  <c r="T37" i="14"/>
  <c r="U37" i="14"/>
  <c r="V37" i="14"/>
  <c r="V28" i="14"/>
  <c r="T36" i="14"/>
  <c r="U36" i="14"/>
  <c r="V36" i="14"/>
  <c r="T26" i="14"/>
  <c r="U26" i="14"/>
  <c r="V26" i="14"/>
  <c r="T35" i="14"/>
  <c r="U35" i="14"/>
  <c r="V35" i="14"/>
  <c r="AD18" i="14"/>
  <c r="T43" i="14" s="1"/>
  <c r="R23" i="14"/>
  <c r="V23" i="14" s="1"/>
  <c r="U28" i="14" l="1"/>
  <c r="T28" i="14"/>
  <c r="T24" i="14"/>
  <c r="U24" i="14"/>
  <c r="V24" i="14"/>
  <c r="K26" i="14"/>
  <c r="T23" i="14"/>
  <c r="S23" i="14"/>
  <c r="U23" i="14"/>
  <c r="K34" i="14"/>
  <c r="W34" i="14" s="1"/>
  <c r="K31" i="14"/>
  <c r="W31" i="14" s="1"/>
  <c r="K33" i="14"/>
  <c r="W33" i="14" s="1"/>
  <c r="K30" i="14"/>
  <c r="W30" i="14" s="1"/>
  <c r="K36" i="14"/>
  <c r="W36" i="14" s="1"/>
  <c r="K27" i="14"/>
  <c r="W27" i="14" s="1"/>
  <c r="K25" i="14"/>
  <c r="W25" i="14" s="1"/>
  <c r="K32" i="14"/>
  <c r="W32" i="14" s="1"/>
  <c r="K35" i="14"/>
  <c r="W35" i="14" s="1"/>
  <c r="K37" i="14"/>
  <c r="W37" i="14" s="1"/>
  <c r="K29" i="14"/>
  <c r="W29" i="14" s="1"/>
  <c r="K24" i="14" l="1"/>
  <c r="W24" i="14" s="1"/>
  <c r="K28" i="14"/>
  <c r="W28" i="14" s="1"/>
  <c r="W26" i="14"/>
  <c r="K23" i="14"/>
  <c r="W23" i="14" s="1"/>
  <c r="K21" i="14" l="1"/>
  <c r="W21" i="14" s="1"/>
  <c r="W18" i="14" s="1"/>
  <c r="T42" i="14" s="1"/>
  <c r="T45" i="14" s="1"/>
  <c r="L6" i="5"/>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alcChain>
</file>

<file path=xl/sharedStrings.xml><?xml version="1.0" encoding="utf-8"?>
<sst xmlns="http://schemas.openxmlformats.org/spreadsheetml/2006/main" count="186" uniqueCount="151">
  <si>
    <t>Breakfast</t>
  </si>
  <si>
    <t>Lunch</t>
  </si>
  <si>
    <t>Dinner</t>
  </si>
  <si>
    <t>Incidental Expenses</t>
  </si>
  <si>
    <t># Provided Breakfasts</t>
  </si>
  <si>
    <t># Provided Dinners</t>
  </si>
  <si>
    <t># Provided Lunches</t>
  </si>
  <si>
    <t>Travel End Date:</t>
  </si>
  <si>
    <t>Travel Start Date:</t>
  </si>
  <si>
    <t>First/Last Day Per Diem</t>
  </si>
  <si>
    <t>Full Day Per Diem</t>
  </si>
  <si>
    <t>M &amp;IE Rate</t>
  </si>
  <si>
    <t>Incidentals</t>
  </si>
  <si>
    <t>&gt;265</t>
  </si>
  <si>
    <t>Per Diem Rate</t>
  </si>
  <si>
    <t>Location</t>
  </si>
  <si>
    <t>Rate Type</t>
  </si>
  <si>
    <t>Domestic Rates (GSA)</t>
  </si>
  <si>
    <t>International</t>
  </si>
  <si>
    <t>Total</t>
  </si>
  <si>
    <t>Incidental</t>
  </si>
  <si>
    <t>Bfast</t>
  </si>
  <si>
    <t>D/I</t>
  </si>
  <si>
    <t>Full Amt</t>
  </si>
  <si>
    <t>International Deductions</t>
  </si>
  <si>
    <t>Travel Details</t>
  </si>
  <si>
    <t>M&amp;IE Total</t>
  </si>
  <si>
    <t>Transportation</t>
  </si>
  <si>
    <t>Type</t>
  </si>
  <si>
    <t>Car Rental</t>
  </si>
  <si>
    <t>Ground/Service</t>
  </si>
  <si>
    <t>Car Mileage</t>
  </si>
  <si>
    <t>Amount</t>
  </si>
  <si>
    <t>Not Claiming Per Diem</t>
  </si>
  <si>
    <t>Travel Date</t>
  </si>
  <si>
    <t>Personal Day?
Yes = 1</t>
  </si>
  <si>
    <t>Ground Transport*</t>
  </si>
  <si>
    <t>Miles*</t>
  </si>
  <si>
    <t>Airfare*</t>
  </si>
  <si>
    <t>Lodging*</t>
  </si>
  <si>
    <t>Business Expense*</t>
  </si>
  <si>
    <t>Car Rental*</t>
  </si>
  <si>
    <t xml:space="preserve">Alaska/Hawaii (DoD) or
International Rates (State Dept) </t>
  </si>
  <si>
    <t>Provided Meals/
Meals outside of Trip</t>
  </si>
  <si>
    <t>M&amp;IE Rates/Day
based on Rate Type</t>
  </si>
  <si>
    <t>Notes (optional)</t>
  </si>
  <si>
    <t>Enter Travel Start and End Dates. (You will receive a prompt if the total number of days at top differs from the detail.)</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</si>
  <si>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</si>
  <si>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</si>
  <si>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</si>
  <si>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</si>
  <si>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</si>
  <si>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Enter the travel date.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</si>
  <si>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</si>
  <si>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</si>
  <si>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</si>
  <si>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</si>
  <si>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</si>
  <si>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Print page to PDF and attach to the Claim Submission form for routing. Ensure additional back-up/supporting documentation is also provided (identified with asterisk*).</t>
  </si>
  <si>
    <t>Instructions for completing the Travel Claim Worksheet</t>
  </si>
  <si>
    <t>For conversion rates, refer to OANDA Currency Converter.</t>
  </si>
  <si>
    <t>Version</t>
  </si>
  <si>
    <t>Original</t>
  </si>
  <si>
    <t>Merged cells X10:Y11, F11:P11</t>
  </si>
  <si>
    <t>Changes</t>
  </si>
  <si>
    <t>Date</t>
  </si>
  <si>
    <t>California State University, Monterey Bay</t>
  </si>
  <si>
    <t xml:space="preserve"> Travel Expense Claim</t>
  </si>
  <si>
    <t>Claimants Name</t>
  </si>
  <si>
    <t>Position/Title</t>
  </si>
  <si>
    <t>Department</t>
  </si>
  <si>
    <t>Department Contact  and Extention</t>
  </si>
  <si>
    <t>Residence Address</t>
  </si>
  <si>
    <t>Purpose of Trip</t>
  </si>
  <si>
    <t>City</t>
  </si>
  <si>
    <t>State</t>
  </si>
  <si>
    <t>Zip Code</t>
  </si>
  <si>
    <t xml:space="preserve">Destination </t>
  </si>
  <si>
    <t>City and Zip code (Only Enter Lodging Destinations)</t>
  </si>
  <si>
    <t>Total Reimbursable Expense</t>
  </si>
  <si>
    <t xml:space="preserve"> </t>
  </si>
  <si>
    <t>Account Description</t>
  </si>
  <si>
    <t>Account</t>
  </si>
  <si>
    <t>Select from Drop down</t>
  </si>
  <si>
    <t>Drop-down</t>
  </si>
  <si>
    <t>In-state Travel</t>
  </si>
  <si>
    <t>Out-of-state Travel</t>
  </si>
  <si>
    <t>Foreign Travel</t>
  </si>
  <si>
    <t>Personal Vehicle Mileage</t>
  </si>
  <si>
    <t>Mileage (606806)</t>
  </si>
  <si>
    <r>
      <rPr>
        <b/>
        <sz val="11"/>
        <color theme="1"/>
        <rFont val="Calibri"/>
        <family val="2"/>
        <scheme val="minor"/>
      </rPr>
      <t>Athletics</t>
    </r>
    <r>
      <rPr>
        <sz val="11"/>
        <color theme="1"/>
        <rFont val="Calibri"/>
        <family val="2"/>
        <scheme val="minor"/>
      </rPr>
      <t>- In-state Travel</t>
    </r>
  </si>
  <si>
    <r>
      <rPr>
        <b/>
        <sz val="11"/>
        <color theme="1"/>
        <rFont val="Calibri"/>
        <family val="2"/>
        <scheme val="minor"/>
      </rPr>
      <t>Athletics</t>
    </r>
    <r>
      <rPr>
        <sz val="11"/>
        <color theme="1"/>
        <rFont val="Calibri"/>
        <family val="2"/>
        <scheme val="minor"/>
      </rPr>
      <t>-Out-of-state Travel</t>
    </r>
  </si>
  <si>
    <t>In-state Student Travel</t>
  </si>
  <si>
    <t>Out-of-state Student Travel</t>
  </si>
  <si>
    <t>Ind Contractor Travel (non-emp)</t>
  </si>
  <si>
    <t>Contractor Trvl(613817)</t>
  </si>
  <si>
    <t xml:space="preserve">Registration Fees </t>
  </si>
  <si>
    <t>Reg  (660009)</t>
  </si>
  <si>
    <t>Hospitality</t>
  </si>
  <si>
    <t>Non-employee Travel</t>
  </si>
  <si>
    <t>Non-Emp (660864)</t>
  </si>
  <si>
    <t>Faculty Recruitment</t>
  </si>
  <si>
    <t>Fac Recruit (660806)</t>
  </si>
  <si>
    <t>Staff Recruitment</t>
  </si>
  <si>
    <t>Staff Recruit (660865)</t>
  </si>
  <si>
    <t>Travel Summary</t>
  </si>
  <si>
    <t>Expense Distribution</t>
  </si>
  <si>
    <t>Total Reimbursable Expense:</t>
  </si>
  <si>
    <t>RAT Amount Approved:</t>
  </si>
  <si>
    <t>Total Non-Reimbursable Expense:</t>
  </si>
  <si>
    <t>Claim Total:</t>
  </si>
  <si>
    <r>
      <t xml:space="preserve">I hereby certify that I was authorized to travel, the above is a true and accurate statement of the actual travel expenses incurred by me in accordance with existing travel rules and regulations of the California State University (CSU) and California State University, Monterey Bay (CSUMB), I have not and will not seek reimbursement for (1) a duplicate claim or (2) from any other source, and that all items were for the official business of the CSU and/or CSUMB. 
Current CSU Travel Policy: </t>
    </r>
    <r>
      <rPr>
        <u/>
        <sz val="11"/>
        <color rgb="FF0000FF"/>
        <rFont val="Calibri"/>
        <family val="2"/>
        <scheme val="minor"/>
      </rPr>
      <t xml:space="preserve">https://calstate.policystat.com/policy/10485892/latest/ </t>
    </r>
    <r>
      <rPr>
        <sz val="11"/>
        <color rgb="FF000000"/>
        <rFont val="Calibri"/>
        <family val="2"/>
        <scheme val="minor"/>
      </rPr>
      <t xml:space="preserve">
I have reviewed and now certify that if I am using a privately owned or rental vehicle, I, a) have a current "Authorization to use Privately Owned Vehicle" form  (STD.261) on file with the University (for private vehicle only); b) have the minimum liability insurance as required by State law; c) I have satisfied the State Defensive Driver Training requirement.  </t>
    </r>
  </si>
  <si>
    <t>Signature of Officer Approving Payment</t>
  </si>
  <si>
    <t>Signature of Claimant</t>
  </si>
  <si>
    <t xml:space="preserve">  Print Name</t>
  </si>
  <si>
    <t>Registration fees</t>
  </si>
  <si>
    <t>Travel Advance Received:</t>
  </si>
  <si>
    <t>Travel Advance*</t>
  </si>
  <si>
    <t>Business Justification/Remarks:</t>
  </si>
  <si>
    <t>Total Trip Cost</t>
  </si>
  <si>
    <t>Enter claimant's information</t>
  </si>
  <si>
    <t>Populate the location table with the domestic or international cities (zip code)/states or country where you lodged for the night.</t>
  </si>
  <si>
    <t>Kindly ensure to clearly distinguish between reimbursable (out-of-pocket expenses) and non-reimbursable expenses in the following section</t>
  </si>
  <si>
    <t>Insert amounts that have already been paid by the university (cash/check) in the Advance column and review the 'Total reimbursable expense' amount.</t>
  </si>
  <si>
    <t>Expense Distribution,Business Justification, Travel Summary and Signatures</t>
  </si>
  <si>
    <t>Fund</t>
  </si>
  <si>
    <t>Department ID</t>
  </si>
  <si>
    <t>Program</t>
  </si>
  <si>
    <t>Class</t>
  </si>
  <si>
    <t>Project</t>
  </si>
  <si>
    <t>Reimbursable Expenses</t>
  </si>
  <si>
    <t xml:space="preserve">Non Reimbursable </t>
  </si>
  <si>
    <t>Total Non Reimbursable Expense</t>
  </si>
  <si>
    <t>Select the appropriate chartfields to complete each line of the travel expense.</t>
  </si>
  <si>
    <t>Provide business justification or remarks if necessary.</t>
  </si>
  <si>
    <t>Review the travel summary table.</t>
  </si>
  <si>
    <t>Per Diem</t>
  </si>
  <si>
    <t>In-State Trvl (606001)</t>
  </si>
  <si>
    <t>Out of State Trvl (606002)</t>
  </si>
  <si>
    <t>Foreign Trvl (606802)</t>
  </si>
  <si>
    <t>Athletics: In-State Trvl (606807)</t>
  </si>
  <si>
    <t>Athlethics Out of State Trvl (606808)</t>
  </si>
  <si>
    <t>In-State Stdnt Trvl (606809)</t>
  </si>
  <si>
    <t>Out of State Stdnt Trvl (606810)</t>
  </si>
  <si>
    <t>Hospitality (660828)</t>
  </si>
  <si>
    <t>Enter the number of Miles you are claiming for your personal car (Rate =&gt; .67/mile).</t>
  </si>
  <si>
    <t>Travel Advances</t>
  </si>
  <si>
    <t>Travel Advance (107800)</t>
  </si>
  <si>
    <t>Local Travel&lt;25 miles(660863)</t>
  </si>
  <si>
    <t>Local Travel &lt;25 miles</t>
  </si>
  <si>
    <t>Domestic Ranges (updated 10/15/2024)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</si>
</sst>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41" x14ac:knownFonts="1">
    <font>
      <sz val="11"/>
      <color theme="1"/>
      <name val="Calibri"/>
      <family val="2"/>
      <scheme val="minor"/>
    </font>
    <font>
      <sz val="11"/>
      <color theme="1"/>
      <name val="Calibri"/>
      <family val="2"/>
      <scheme val="minor"/>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theme="0"/>
      <name val="Calibri"/>
      <family val="2"/>
      <scheme val="minor"/>
    </font>
    <font>
      <b/>
      <sz val="16"/>
      <color theme="1"/>
      <name val="Calibri"/>
      <family val="2"/>
      <scheme val="minor"/>
    </font>
    <font>
      <b/>
      <sz val="16"/>
      <name val="Calibri"/>
      <family val="2"/>
      <scheme val="minor"/>
    </font>
    <font>
      <b/>
      <sz val="10"/>
      <name val="Calibri"/>
      <family val="2"/>
      <scheme val="minor"/>
    </font>
    <font>
      <sz val="10"/>
      <name val="Calibri"/>
      <family val="2"/>
      <scheme val="minor"/>
    </font>
    <font>
      <i/>
      <sz val="10"/>
      <name val="Calibri"/>
      <family val="2"/>
      <scheme val="minor"/>
    </font>
    <font>
      <u/>
      <sz val="10"/>
      <name val="Calibri"/>
      <family val="2"/>
      <scheme val="minor"/>
    </font>
    <font>
      <sz val="12"/>
      <name val="Times New Roman"/>
      <family val="1"/>
    </font>
    <font>
      <b/>
      <sz val="11"/>
      <name val="Calibri"/>
      <family val="2"/>
      <scheme val="minor"/>
    </font>
    <font>
      <sz val="10.5"/>
      <name val="Calibri"/>
      <family val="2"/>
      <scheme val="minor"/>
    </font>
    <font>
      <sz val="10.5"/>
      <color theme="1"/>
      <name val="Calibri Light"/>
      <family val="2"/>
      <scheme val="major"/>
    </font>
    <font>
      <b/>
      <i/>
      <sz val="12"/>
      <color rgb="FFFF0000"/>
      <name val="Calibri"/>
      <family val="2"/>
      <scheme val="minor"/>
    </font>
    <font>
      <u/>
      <sz val="11"/>
      <color rgb="FF0000FF"/>
      <name val="Calibri"/>
      <family val="2"/>
      <scheme val="minor"/>
    </font>
    <font>
      <b/>
      <sz val="10.5"/>
      <name val="Calibri"/>
      <family val="2"/>
      <scheme val="minor"/>
    </font>
    <font>
      <sz val="10.5"/>
      <color theme="1"/>
      <name val="Calibri"/>
      <family val="2"/>
      <scheme val="minor"/>
    </font>
    <font>
      <b/>
      <sz val="10"/>
      <color rgb="FF1B1B1B"/>
      <name val="Roboto"/>
    </font>
    <font>
      <sz val="10"/>
      <color theme="1"/>
      <name val="Calibri"/>
      <family val="2"/>
      <scheme val="minor"/>
    </font>
    <font>
      <b/>
      <sz val="11"/>
      <color rgb="FF000000"/>
      <name val="Calibri"/>
      <family val="2"/>
      <scheme val="minor"/>
    </font>
    <font>
      <b/>
      <sz val="11"/>
      <color rgb="FF1B1B1B"/>
      <name val="Calibri"/>
      <family val="2"/>
      <scheme val="minor"/>
    </font>
    <font>
      <sz val="20"/>
      <color theme="0"/>
      <name val="Calibri"/>
      <family val="2"/>
      <scheme val="minor"/>
    </font>
    <font>
      <sz val="11"/>
      <color theme="0"/>
      <name val="Calibri"/>
      <family val="2"/>
      <scheme val="minor"/>
    </font>
    <font>
      <sz val="10.5"/>
      <color rgb="FF1B1B1B"/>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rgb="FF000000"/>
      </patternFill>
    </fill>
    <fill>
      <patternFill patternType="solid">
        <fgColor theme="1"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96786"/>
        <bgColor indexed="64"/>
      </patternFill>
    </fill>
    <fill>
      <patternFill patternType="solid">
        <fgColor rgb="FF844352"/>
        <bgColor indexed="64"/>
      </patternFill>
    </fill>
    <fill>
      <patternFill patternType="solid">
        <fgColor rgb="FFC2CFCA"/>
        <bgColor indexed="64"/>
      </patternFill>
    </fill>
    <fill>
      <patternFill patternType="solid">
        <fgColor rgb="FFAEBAC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0" fontId="26" fillId="0" borderId="0"/>
    <xf numFmtId="0" fontId="26" fillId="0" borderId="0"/>
  </cellStyleXfs>
  <cellXfs count="302">
    <xf numFmtId="0" fontId="0" fillId="0" borderId="0" xfId="0"/>
    <xf numFmtId="0" fontId="4" fillId="0" borderId="0" xfId="0" applyFont="1"/>
    <xf numFmtId="0" fontId="5" fillId="0" borderId="0" xfId="0" applyFont="1"/>
    <xf numFmtId="164" fontId="0" fillId="0" borderId="0" xfId="0" applyNumberFormat="1"/>
    <xf numFmtId="0" fontId="8" fillId="2" borderId="2" xfId="0" applyFont="1" applyFill="1" applyBorder="1" applyAlignment="1">
      <alignment vertical="center" wrapText="1"/>
    </xf>
    <xf numFmtId="6" fontId="7" fillId="2" borderId="2" xfId="0" applyNumberFormat="1" applyFont="1" applyFill="1" applyBorder="1" applyAlignment="1">
      <alignment vertical="top" wrapText="1"/>
    </xf>
    <xf numFmtId="0" fontId="7" fillId="2" borderId="2" xfId="0" applyFont="1" applyFill="1" applyBorder="1" applyAlignment="1">
      <alignment vertical="top" wrapText="1"/>
    </xf>
    <xf numFmtId="9" fontId="8" fillId="2" borderId="2" xfId="1" applyFont="1" applyFill="1" applyBorder="1" applyAlignment="1">
      <alignment vertical="center" wrapText="1"/>
    </xf>
    <xf numFmtId="1" fontId="7" fillId="2" borderId="2" xfId="0" applyNumberFormat="1" applyFont="1" applyFill="1" applyBorder="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9" fontId="8" fillId="0" borderId="2" xfId="1" applyFont="1" applyFill="1" applyBorder="1" applyAlignment="1">
      <alignment vertical="center" wrapText="1"/>
    </xf>
    <xf numFmtId="9" fontId="8" fillId="0" borderId="4" xfId="1" applyFont="1" applyFill="1" applyBorder="1" applyAlignment="1">
      <alignment vertical="center" wrapText="1"/>
    </xf>
    <xf numFmtId="6" fontId="7" fillId="0" borderId="3"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6" fontId="7" fillId="0" borderId="8" xfId="0" applyNumberFormat="1"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164" fontId="2" fillId="3" borderId="0" xfId="0" applyNumberFormat="1" applyFont="1" applyFill="1" applyAlignment="1">
      <alignment vertical="center" wrapText="1"/>
    </xf>
    <xf numFmtId="164" fontId="2" fillId="2" borderId="0" xfId="0" applyNumberFormat="1" applyFont="1" applyFill="1" applyAlignment="1">
      <alignment vertical="center" wrapText="1"/>
    </xf>
    <xf numFmtId="6" fontId="8" fillId="0" borderId="5" xfId="0" applyNumberFormat="1" applyFont="1" applyBorder="1" applyAlignment="1">
      <alignment vertical="center" wrapText="1"/>
    </xf>
    <xf numFmtId="6" fontId="8" fillId="0" borderId="3" xfId="0" applyNumberFormat="1" applyFont="1" applyBorder="1" applyAlignment="1">
      <alignment vertical="center" wrapText="1"/>
    </xf>
    <xf numFmtId="6" fontId="0" fillId="0" borderId="0" xfId="0" applyNumberFormat="1"/>
    <xf numFmtId="6" fontId="3" fillId="0" borderId="0" xfId="0" applyNumberFormat="1" applyFont="1"/>
    <xf numFmtId="0" fontId="0" fillId="0" borderId="0" xfId="0" applyAlignment="1">
      <alignment vertical="top"/>
    </xf>
    <xf numFmtId="0" fontId="6" fillId="0" borderId="0" xfId="2"/>
    <xf numFmtId="0" fontId="16" fillId="0" borderId="0" xfId="0" applyFont="1" applyAlignment="1">
      <alignment wrapText="1"/>
    </xf>
    <xf numFmtId="0" fontId="6" fillId="0" borderId="0" xfId="2" applyAlignment="1">
      <alignment wrapText="1"/>
    </xf>
    <xf numFmtId="0" fontId="16" fillId="0" borderId="0" xfId="0" applyFont="1" applyAlignment="1">
      <alignment vertical="top" wrapText="1"/>
    </xf>
    <xf numFmtId="0" fontId="6" fillId="0" borderId="0" xfId="2" applyAlignment="1">
      <alignment vertical="top" wrapText="1"/>
    </xf>
    <xf numFmtId="0" fontId="6" fillId="0" borderId="0" xfId="2" applyFill="1" applyBorder="1" applyAlignment="1">
      <alignment vertical="top" wrapText="1"/>
    </xf>
    <xf numFmtId="0" fontId="0" fillId="0" borderId="19" xfId="0" applyBorder="1"/>
    <xf numFmtId="0" fontId="0" fillId="0" borderId="20" xfId="0" applyBorder="1"/>
    <xf numFmtId="0" fontId="0" fillId="0" borderId="14" xfId="0" applyBorder="1"/>
    <xf numFmtId="0" fontId="0" fillId="0" borderId="1" xfId="0" applyBorder="1"/>
    <xf numFmtId="0" fontId="0" fillId="0" borderId="15" xfId="0" applyBorder="1"/>
    <xf numFmtId="0" fontId="0" fillId="0" borderId="16" xfId="0" applyBorder="1"/>
    <xf numFmtId="14" fontId="0" fillId="0" borderId="16" xfId="0" applyNumberFormat="1" applyBorder="1"/>
    <xf numFmtId="0" fontId="4" fillId="0" borderId="13" xfId="0" applyFont="1" applyBorder="1"/>
    <xf numFmtId="0" fontId="4" fillId="0" borderId="12" xfId="0" applyFont="1" applyBorder="1"/>
    <xf numFmtId="0" fontId="0" fillId="0" borderId="11" xfId="0" applyBorder="1"/>
    <xf numFmtId="0" fontId="20" fillId="0" borderId="0" xfId="0" applyFont="1" applyAlignment="1" applyProtection="1">
      <alignment vertical="center"/>
      <protection locked="0"/>
    </xf>
    <xf numFmtId="0" fontId="5" fillId="0" borderId="0" xfId="0" applyFont="1" applyProtection="1">
      <protection locked="0"/>
    </xf>
    <xf numFmtId="0" fontId="0" fillId="0" borderId="0" xfId="0" applyProtection="1">
      <protection locked="0"/>
    </xf>
    <xf numFmtId="0" fontId="4" fillId="0" borderId="0" xfId="0" applyFont="1" applyProtection="1">
      <protection locked="0"/>
    </xf>
    <xf numFmtId="14" fontId="21" fillId="0" borderId="0" xfId="0" applyNumberFormat="1" applyFont="1" applyAlignment="1" applyProtection="1">
      <alignment horizontal="left"/>
      <protection locked="0"/>
    </xf>
    <xf numFmtId="0" fontId="22" fillId="0" borderId="0" xfId="0" applyFont="1" applyProtection="1">
      <protection locked="0"/>
    </xf>
    <xf numFmtId="0" fontId="23" fillId="0" borderId="0" xfId="0" applyFont="1" applyProtection="1">
      <protection locked="0"/>
    </xf>
    <xf numFmtId="0" fontId="22" fillId="0" borderId="0" xfId="0" applyFont="1" applyAlignment="1" applyProtection="1">
      <alignment horizontal="left" wrapText="1"/>
      <protection locked="0"/>
    </xf>
    <xf numFmtId="0" fontId="24" fillId="0" borderId="0" xfId="0" applyFont="1" applyAlignment="1" applyProtection="1">
      <alignment vertical="center" wrapText="1"/>
      <protection locked="0"/>
    </xf>
    <xf numFmtId="0" fontId="25" fillId="0" borderId="0" xfId="2" applyFont="1" applyAlignment="1" applyProtection="1">
      <alignment horizontal="left"/>
      <protection locked="0"/>
    </xf>
    <xf numFmtId="0" fontId="4" fillId="0" borderId="0" xfId="0" applyFont="1" applyAlignment="1" applyProtection="1">
      <alignment horizontal="left" wrapText="1"/>
      <protection locked="0"/>
    </xf>
    <xf numFmtId="0" fontId="9" fillId="0" borderId="0" xfId="0" applyFont="1" applyAlignment="1" applyProtection="1">
      <alignment vertical="center" wrapText="1"/>
      <protection locked="0"/>
    </xf>
    <xf numFmtId="14" fontId="23" fillId="0" borderId="0" xfId="0" applyNumberFormat="1" applyFont="1" applyAlignment="1" applyProtection="1">
      <alignment horizontal="left"/>
      <protection locked="0"/>
    </xf>
    <xf numFmtId="43" fontId="28" fillId="0" borderId="35" xfId="4" applyNumberFormat="1" applyFont="1" applyBorder="1" applyAlignment="1" applyProtection="1">
      <alignment horizontal="left"/>
      <protection locked="0"/>
    </xf>
    <xf numFmtId="43" fontId="28" fillId="0" borderId="0" xfId="4" applyNumberFormat="1" applyFont="1" applyBorder="1" applyAlignment="1" applyProtection="1">
      <protection locked="0"/>
    </xf>
    <xf numFmtId="43" fontId="28" fillId="0" borderId="0" xfId="4" applyNumberFormat="1" applyFont="1" applyBorder="1" applyAlignment="1" applyProtection="1">
      <alignment horizontal="left"/>
      <protection locked="0"/>
    </xf>
    <xf numFmtId="0" fontId="28" fillId="0" borderId="0" xfId="4" applyNumberFormat="1" applyFont="1" applyBorder="1" applyAlignment="1" applyProtection="1">
      <alignment horizontal="left"/>
      <protection locked="0"/>
    </xf>
    <xf numFmtId="43" fontId="28" fillId="0" borderId="0" xfId="4" applyNumberFormat="1" applyFont="1" applyBorder="1" applyAlignment="1" applyProtection="1">
      <alignment horizontal="left" vertical="top"/>
    </xf>
    <xf numFmtId="0" fontId="4" fillId="0" borderId="1" xfId="0" applyFont="1" applyBorder="1" applyAlignment="1" applyProtection="1">
      <alignment horizontal="right"/>
      <protection locked="0"/>
    </xf>
    <xf numFmtId="0" fontId="23" fillId="0" borderId="0" xfId="0" applyFont="1" applyAlignment="1" applyProtection="1">
      <alignment horizontal="left" wrapText="1"/>
      <protection locked="0"/>
    </xf>
    <xf numFmtId="0" fontId="15" fillId="0" borderId="0" xfId="2" quotePrefix="1" applyFont="1" applyProtection="1">
      <protection locked="0"/>
    </xf>
    <xf numFmtId="0" fontId="13" fillId="0" borderId="1" xfId="0" applyFont="1" applyBorder="1" applyAlignment="1" applyProtection="1">
      <alignment vertical="top" wrapText="1"/>
      <protection locked="0"/>
    </xf>
    <xf numFmtId="0" fontId="14" fillId="0" borderId="1" xfId="2" applyFont="1" applyBorder="1" applyAlignment="1" applyProtection="1">
      <alignment vertical="top" wrapText="1"/>
      <protection locked="0"/>
    </xf>
    <xf numFmtId="0" fontId="18" fillId="0" borderId="0" xfId="0" applyFont="1" applyAlignment="1" applyProtection="1">
      <alignment vertical="top"/>
      <protection locked="0"/>
    </xf>
    <xf numFmtId="0" fontId="12" fillId="0" borderId="0" xfId="0" applyFont="1" applyAlignment="1" applyProtection="1">
      <alignment vertical="top" wrapText="1"/>
      <protection locked="0"/>
    </xf>
    <xf numFmtId="0" fontId="0" fillId="0" borderId="0" xfId="0" applyAlignment="1" applyProtection="1">
      <alignment wrapText="1"/>
      <protection locked="0"/>
    </xf>
    <xf numFmtId="0" fontId="0" fillId="0" borderId="0" xfId="0" applyAlignment="1" applyProtection="1">
      <alignment vertical="top" wrapText="1"/>
      <protection locked="0"/>
    </xf>
    <xf numFmtId="0" fontId="19" fillId="9" borderId="38" xfId="0" applyFont="1" applyFill="1" applyBorder="1"/>
    <xf numFmtId="0" fontId="19" fillId="9" borderId="39" xfId="0" applyFont="1" applyFill="1" applyBorder="1"/>
    <xf numFmtId="0" fontId="0" fillId="10" borderId="38" xfId="0" applyFont="1" applyFill="1" applyBorder="1"/>
    <xf numFmtId="0" fontId="0" fillId="10" borderId="39" xfId="0" applyFont="1" applyFill="1" applyBorder="1"/>
    <xf numFmtId="0" fontId="3" fillId="0" borderId="0" xfId="0" applyFont="1" applyFill="1" applyBorder="1" applyProtection="1">
      <protection locked="0"/>
    </xf>
    <xf numFmtId="0" fontId="0" fillId="8" borderId="0" xfId="0" applyFill="1" applyProtection="1">
      <protection locked="0"/>
    </xf>
    <xf numFmtId="0" fontId="0" fillId="0" borderId="38" xfId="0" applyFont="1" applyBorder="1"/>
    <xf numFmtId="0" fontId="0" fillId="0" borderId="39" xfId="0" applyFont="1" applyBorder="1"/>
    <xf numFmtId="0" fontId="0" fillId="0" borderId="17" xfId="0" applyBorder="1" applyProtection="1">
      <protection locked="0"/>
    </xf>
    <xf numFmtId="0" fontId="3" fillId="0" borderId="15" xfId="0" applyFont="1" applyBorder="1" applyAlignment="1" applyProtection="1">
      <alignment wrapText="1"/>
      <protection locked="0"/>
    </xf>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0" fillId="0" borderId="23" xfId="0" applyNumberFormat="1" applyFont="1" applyFill="1" applyBorder="1" applyAlignment="1" applyProtection="1">
      <alignment horizontal="center"/>
    </xf>
    <xf numFmtId="44" fontId="4" fillId="0" borderId="46" xfId="3" applyFont="1" applyFill="1" applyBorder="1" applyAlignment="1" applyProtection="1">
      <alignment horizontal="center"/>
    </xf>
    <xf numFmtId="0" fontId="28" fillId="0" borderId="36" xfId="5" applyNumberFormat="1" applyFont="1" applyBorder="1" applyAlignment="1" applyProtection="1">
      <alignment horizontal="center"/>
      <protection locked="0"/>
    </xf>
    <xf numFmtId="0" fontId="28" fillId="0" borderId="32" xfId="5" applyNumberFormat="1" applyFont="1" applyBorder="1" applyAlignment="1" applyProtection="1">
      <alignment horizontal="center"/>
      <protection locked="0"/>
    </xf>
    <xf numFmtId="0" fontId="4" fillId="0" borderId="16" xfId="0" applyFont="1" applyBorder="1" applyAlignment="1" applyProtection="1">
      <alignment vertical="center"/>
      <protection locked="0"/>
    </xf>
    <xf numFmtId="0" fontId="34" fillId="6" borderId="13" xfId="0" applyFont="1" applyFill="1" applyBorder="1" applyAlignment="1" applyProtection="1">
      <alignment vertical="center" wrapText="1"/>
      <protection locked="0"/>
    </xf>
    <xf numFmtId="0" fontId="34" fillId="6" borderId="12" xfId="0" applyFont="1" applyFill="1" applyBorder="1" applyAlignment="1" applyProtection="1">
      <alignment vertical="center" wrapText="1"/>
      <protection locked="0"/>
    </xf>
    <xf numFmtId="0" fontId="34" fillId="6" borderId="12" xfId="0" applyFont="1" applyFill="1" applyBorder="1" applyAlignment="1" applyProtection="1">
      <alignment horizontal="center" vertical="center" wrapText="1"/>
      <protection locked="0"/>
    </xf>
    <xf numFmtId="0" fontId="34" fillId="6" borderId="14" xfId="0" applyFont="1" applyFill="1" applyBorder="1" applyAlignment="1" applyProtection="1">
      <alignment horizontal="center" vertical="center" wrapText="1"/>
      <protection locked="0"/>
    </xf>
    <xf numFmtId="0" fontId="35" fillId="8" borderId="0" xfId="0" applyFont="1" applyFill="1" applyProtection="1">
      <protection locked="0"/>
    </xf>
    <xf numFmtId="0" fontId="34" fillId="6" borderId="1" xfId="0" applyFont="1" applyFill="1" applyBorder="1" applyAlignment="1">
      <alignment horizontal="center" vertical="center" wrapText="1"/>
    </xf>
    <xf numFmtId="0" fontId="13" fillId="11" borderId="12" xfId="0" applyFont="1" applyFill="1" applyBorder="1" applyProtection="1">
      <protection locked="0"/>
    </xf>
    <xf numFmtId="0" fontId="13" fillId="11" borderId="1" xfId="0" applyFont="1" applyFill="1" applyBorder="1" applyProtection="1">
      <protection locked="0"/>
    </xf>
    <xf numFmtId="0" fontId="13" fillId="11" borderId="11" xfId="0" applyFont="1" applyFill="1" applyBorder="1" applyProtection="1">
      <protection locked="0"/>
    </xf>
    <xf numFmtId="0" fontId="16" fillId="0" borderId="0" xfId="0" applyFont="1" applyFill="1" applyAlignment="1">
      <alignment wrapText="1"/>
    </xf>
    <xf numFmtId="0" fontId="16" fillId="0" borderId="0" xfId="0" applyFont="1" applyAlignment="1">
      <alignment horizontal="center" vertical="center"/>
    </xf>
    <xf numFmtId="0" fontId="0" fillId="4" borderId="0" xfId="0" applyFill="1" applyAlignment="1">
      <alignment vertical="top"/>
    </xf>
    <xf numFmtId="0" fontId="0" fillId="4" borderId="0" xfId="0" applyFill="1"/>
    <xf numFmtId="0" fontId="36" fillId="4" borderId="0" xfId="0" applyFont="1" applyFill="1" applyAlignment="1">
      <alignment horizontal="center" wrapText="1"/>
    </xf>
    <xf numFmtId="0" fontId="34" fillId="6" borderId="53" xfId="0" applyFont="1" applyFill="1" applyBorder="1" applyAlignment="1">
      <alignment horizontal="center" vertical="center" wrapText="1"/>
    </xf>
    <xf numFmtId="0" fontId="0" fillId="0" borderId="22" xfId="0" applyFill="1" applyBorder="1" applyProtection="1">
      <protection locked="0"/>
    </xf>
    <xf numFmtId="0" fontId="0" fillId="0" borderId="23" xfId="0" applyFill="1" applyBorder="1" applyProtection="1">
      <protection locked="0"/>
    </xf>
    <xf numFmtId="0" fontId="0" fillId="0" borderId="23" xfId="0" applyFont="1" applyFill="1" applyBorder="1" applyProtection="1">
      <protection locked="0"/>
    </xf>
    <xf numFmtId="0" fontId="0" fillId="0" borderId="23" xfId="0" applyFont="1" applyFill="1" applyBorder="1" applyAlignment="1" applyProtection="1">
      <protection locked="0"/>
    </xf>
    <xf numFmtId="0" fontId="0" fillId="0" borderId="26" xfId="0" applyFill="1" applyBorder="1" applyProtection="1">
      <protection locked="0"/>
    </xf>
    <xf numFmtId="0" fontId="0" fillId="0" borderId="0" xfId="0" applyFont="1" applyFill="1" applyBorder="1" applyProtection="1">
      <protection locked="0"/>
    </xf>
    <xf numFmtId="40" fontId="0" fillId="0" borderId="28" xfId="0" applyNumberFormat="1" applyFill="1" applyBorder="1" applyAlignment="1" applyProtection="1">
      <alignment horizontal="left"/>
      <protection locked="0"/>
    </xf>
    <xf numFmtId="0" fontId="0" fillId="0" borderId="40" xfId="0" applyFill="1" applyBorder="1" applyAlignment="1" applyProtection="1">
      <alignment horizontal="right"/>
      <protection locked="0"/>
    </xf>
    <xf numFmtId="0" fontId="0" fillId="0" borderId="0" xfId="0" applyFill="1" applyBorder="1" applyAlignment="1" applyProtection="1">
      <alignment horizontal="right"/>
      <protection locked="0"/>
    </xf>
    <xf numFmtId="40" fontId="0" fillId="0" borderId="28" xfId="0" applyNumberFormat="1" applyFill="1" applyBorder="1" applyProtection="1">
      <protection locked="0"/>
    </xf>
    <xf numFmtId="0" fontId="0" fillId="0" borderId="0" xfId="0" applyFill="1" applyBorder="1" applyProtection="1">
      <protection locked="0"/>
    </xf>
    <xf numFmtId="0" fontId="0" fillId="0" borderId="28" xfId="0" applyFill="1" applyBorder="1" applyProtection="1">
      <protection locked="0"/>
    </xf>
    <xf numFmtId="0" fontId="0" fillId="0" borderId="31" xfId="0" applyFill="1" applyBorder="1" applyProtection="1">
      <protection locked="0"/>
    </xf>
    <xf numFmtId="0" fontId="0" fillId="0" borderId="32" xfId="0" applyFill="1" applyBorder="1" applyProtection="1">
      <protection locked="0"/>
    </xf>
    <xf numFmtId="0" fontId="0" fillId="0" borderId="32" xfId="0" applyFont="1" applyFill="1" applyBorder="1" applyProtection="1">
      <protection locked="0"/>
    </xf>
    <xf numFmtId="0" fontId="0" fillId="0" borderId="33" xfId="0" applyFill="1" applyBorder="1" applyProtection="1">
      <protection locked="0"/>
    </xf>
    <xf numFmtId="43" fontId="27" fillId="16" borderId="11" xfId="4" applyNumberFormat="1" applyFont="1" applyFill="1" applyBorder="1" applyProtection="1"/>
    <xf numFmtId="43" fontId="27" fillId="16" borderId="22" xfId="4" applyNumberFormat="1" applyFont="1" applyFill="1" applyBorder="1" applyAlignment="1" applyProtection="1">
      <alignment vertical="top"/>
    </xf>
    <xf numFmtId="43" fontId="23" fillId="16" borderId="23" xfId="4" applyNumberFormat="1" applyFont="1" applyFill="1" applyBorder="1" applyAlignment="1" applyProtection="1">
      <alignment vertical="top"/>
    </xf>
    <xf numFmtId="43" fontId="23" fillId="16" borderId="26" xfId="4" applyNumberFormat="1" applyFont="1" applyFill="1" applyBorder="1" applyAlignment="1" applyProtection="1">
      <alignment vertical="top"/>
    </xf>
    <xf numFmtId="0" fontId="40" fillId="11" borderId="15" xfId="0" applyFont="1" applyFill="1" applyBorder="1" applyAlignment="1" applyProtection="1">
      <alignment vertical="center" wrapText="1"/>
      <protection locked="0"/>
    </xf>
    <xf numFmtId="0" fontId="40" fillId="11" borderId="1" xfId="0" applyFont="1" applyFill="1" applyBorder="1" applyAlignment="1" applyProtection="1">
      <alignment vertical="center" wrapText="1"/>
      <protection locked="0"/>
    </xf>
    <xf numFmtId="8" fontId="40" fillId="5" borderId="1" xfId="0" applyNumberFormat="1" applyFont="1" applyFill="1" applyBorder="1" applyAlignment="1" applyProtection="1">
      <alignment vertical="center" wrapText="1"/>
      <protection locked="0"/>
    </xf>
    <xf numFmtId="14" fontId="40" fillId="11" borderId="1" xfId="0" applyNumberFormat="1" applyFont="1" applyFill="1" applyBorder="1" applyAlignment="1" applyProtection="1">
      <alignment vertical="center" wrapText="1"/>
      <protection locked="0"/>
    </xf>
    <xf numFmtId="1" fontId="40" fillId="11" borderId="1" xfId="0" applyNumberFormat="1" applyFont="1" applyFill="1" applyBorder="1" applyAlignment="1" applyProtection="1">
      <alignment vertical="center" wrapText="1"/>
      <protection locked="0"/>
    </xf>
    <xf numFmtId="165" fontId="40" fillId="11" borderId="1" xfId="0" applyNumberFormat="1" applyFont="1" applyFill="1" applyBorder="1" applyAlignment="1" applyProtection="1">
      <alignment vertical="center" wrapText="1"/>
      <protection locked="0"/>
    </xf>
    <xf numFmtId="165" fontId="40" fillId="7" borderId="14" xfId="0" applyNumberFormat="1" applyFont="1" applyFill="1" applyBorder="1" applyAlignment="1" applyProtection="1">
      <alignment vertical="center" wrapText="1"/>
      <protection locked="0"/>
    </xf>
    <xf numFmtId="0" fontId="33" fillId="8" borderId="0" xfId="0" applyFont="1" applyFill="1" applyProtection="1">
      <protection locked="0"/>
    </xf>
    <xf numFmtId="8" fontId="33" fillId="11" borderId="1" xfId="0" applyNumberFormat="1" applyFont="1" applyFill="1" applyBorder="1" applyProtection="1">
      <protection locked="0"/>
    </xf>
    <xf numFmtId="8" fontId="33" fillId="11" borderId="53" xfId="0" applyNumberFormat="1" applyFont="1" applyFill="1" applyBorder="1" applyProtection="1">
      <protection locked="0"/>
    </xf>
    <xf numFmtId="0" fontId="33" fillId="0" borderId="0" xfId="0" applyFont="1" applyProtection="1">
      <protection locked="0"/>
    </xf>
    <xf numFmtId="0" fontId="39" fillId="0" borderId="0" xfId="0" applyFont="1" applyFill="1" applyProtection="1">
      <protection locked="0"/>
    </xf>
    <xf numFmtId="8" fontId="40" fillId="5" borderId="1" xfId="0" applyNumberFormat="1" applyFont="1" applyFill="1" applyBorder="1" applyAlignment="1" applyProtection="1">
      <alignment vertical="center" wrapText="1"/>
    </xf>
    <xf numFmtId="8" fontId="18" fillId="12" borderId="12" xfId="0" applyNumberFormat="1" applyFont="1" applyFill="1" applyBorder="1" applyAlignment="1" applyProtection="1">
      <alignment horizontal="center" vertical="center" wrapText="1"/>
    </xf>
    <xf numFmtId="0" fontId="37" fillId="12" borderId="12" xfId="0" applyFont="1" applyFill="1" applyBorder="1" applyAlignment="1" applyProtection="1">
      <alignment vertical="center" wrapText="1"/>
    </xf>
    <xf numFmtId="1" fontId="40" fillId="12" borderId="1" xfId="0" applyNumberFormat="1" applyFont="1" applyFill="1" applyBorder="1" applyAlignment="1" applyProtection="1">
      <alignment vertical="center" wrapText="1"/>
    </xf>
    <xf numFmtId="8" fontId="40" fillId="5" borderId="16" xfId="0" applyNumberFormat="1" applyFont="1" applyFill="1" applyBorder="1" applyAlignment="1" applyProtection="1">
      <alignment vertical="center" wrapText="1"/>
    </xf>
    <xf numFmtId="8" fontId="0" fillId="12" borderId="12" xfId="0" applyNumberFormat="1" applyFill="1" applyBorder="1" applyAlignment="1" applyProtection="1">
      <alignment horizontal="center" vertical="center" wrapText="1"/>
    </xf>
    <xf numFmtId="8" fontId="0" fillId="12" borderId="12" xfId="0" applyNumberFormat="1" applyFill="1" applyBorder="1" applyAlignment="1" applyProtection="1">
      <alignment horizontal="center" vertical="center"/>
    </xf>
    <xf numFmtId="8" fontId="0" fillId="12" borderId="52" xfId="0" applyNumberFormat="1" applyFill="1" applyBorder="1" applyAlignment="1" applyProtection="1">
      <alignment horizontal="center" vertical="center"/>
    </xf>
    <xf numFmtId="0" fontId="0" fillId="0" borderId="0" xfId="0" applyProtection="1"/>
    <xf numFmtId="0" fontId="12" fillId="0" borderId="0" xfId="0" applyFont="1" applyAlignment="1" applyProtection="1">
      <alignment horizontal="left" vertical="top" wrapText="1"/>
    </xf>
    <xf numFmtId="0" fontId="0" fillId="0" borderId="0" xfId="0" applyAlignment="1" applyProtection="1">
      <alignment wrapText="1"/>
    </xf>
    <xf numFmtId="0" fontId="10" fillId="0" borderId="0" xfId="2" applyFont="1" applyAlignment="1" applyProtection="1">
      <alignment wrapText="1"/>
    </xf>
    <xf numFmtId="0" fontId="0" fillId="0" borderId="0" xfId="0" applyAlignment="1" applyProtection="1">
      <alignment vertical="top" wrapText="1"/>
    </xf>
    <xf numFmtId="8" fontId="0" fillId="0" borderId="0" xfId="0" applyNumberFormat="1" applyFill="1" applyBorder="1" applyProtection="1"/>
    <xf numFmtId="8" fontId="0" fillId="0" borderId="18" xfId="0" applyNumberFormat="1" applyFill="1" applyBorder="1" applyProtection="1"/>
    <xf numFmtId="8" fontId="4" fillId="0" borderId="0" xfId="0" applyNumberFormat="1" applyFont="1" applyFill="1" applyBorder="1" applyProtection="1"/>
    <xf numFmtId="44" fontId="4" fillId="0" borderId="44" xfId="3" applyFont="1" applyFill="1" applyBorder="1" applyAlignment="1" applyProtection="1">
      <alignment horizontal="center"/>
    </xf>
    <xf numFmtId="44" fontId="2" fillId="3" borderId="0" xfId="0" applyNumberFormat="1" applyFont="1" applyFill="1" applyAlignment="1">
      <alignment vertical="center" wrapText="1"/>
    </xf>
    <xf numFmtId="44" fontId="2" fillId="2" borderId="0" xfId="0" applyNumberFormat="1" applyFont="1" applyFill="1" applyAlignment="1">
      <alignment vertical="center" wrapText="1"/>
    </xf>
    <xf numFmtId="0" fontId="4" fillId="12" borderId="0" xfId="0" applyFont="1" applyFill="1" applyAlignment="1">
      <alignment horizontal="center" vertical="center"/>
    </xf>
    <xf numFmtId="0" fontId="4" fillId="4" borderId="0" xfId="0" applyFont="1" applyFill="1" applyAlignment="1">
      <alignment horizontal="center" vertical="top"/>
    </xf>
    <xf numFmtId="43" fontId="27" fillId="16" borderId="44" xfId="5" applyNumberFormat="1" applyFont="1" applyFill="1" applyBorder="1" applyAlignment="1" applyProtection="1">
      <alignment horizontal="left"/>
    </xf>
    <xf numFmtId="43" fontId="27" fillId="16" borderId="45" xfId="5" applyNumberFormat="1" applyFont="1" applyFill="1" applyBorder="1" applyAlignment="1" applyProtection="1">
      <alignment horizontal="left"/>
    </xf>
    <xf numFmtId="43" fontId="27" fillId="16" borderId="46" xfId="5" applyNumberFormat="1" applyFont="1" applyFill="1" applyBorder="1" applyAlignment="1" applyProtection="1">
      <alignment horizontal="left"/>
    </xf>
    <xf numFmtId="43" fontId="27" fillId="16" borderId="48" xfId="5" applyNumberFormat="1" applyFont="1" applyFill="1" applyBorder="1" applyAlignment="1" applyProtection="1">
      <alignment horizontal="center"/>
    </xf>
    <xf numFmtId="43" fontId="27" fillId="16" borderId="47" xfId="5" applyNumberFormat="1" applyFont="1" applyFill="1" applyBorder="1" applyAlignment="1" applyProtection="1">
      <alignment horizontal="center"/>
    </xf>
    <xf numFmtId="43" fontId="27" fillId="16" borderId="44" xfId="5" applyNumberFormat="1" applyFont="1" applyFill="1" applyBorder="1" applyAlignment="1" applyProtection="1">
      <alignment horizontal="center"/>
    </xf>
    <xf numFmtId="43" fontId="27" fillId="16" borderId="46" xfId="5" applyNumberFormat="1" applyFont="1" applyFill="1" applyBorder="1" applyAlignment="1" applyProtection="1">
      <alignment horizontal="center"/>
    </xf>
    <xf numFmtId="43" fontId="28" fillId="0" borderId="22" xfId="5" applyNumberFormat="1" applyFont="1" applyBorder="1" applyAlignment="1" applyProtection="1">
      <alignment horizontal="center"/>
      <protection locked="0"/>
    </xf>
    <xf numFmtId="43" fontId="28" fillId="0" borderId="23" xfId="5" applyNumberFormat="1" applyFont="1" applyBorder="1" applyAlignment="1" applyProtection="1">
      <alignment horizontal="center"/>
      <protection locked="0"/>
    </xf>
    <xf numFmtId="43" fontId="28" fillId="0" borderId="26" xfId="5" applyNumberFormat="1" applyFont="1" applyBorder="1" applyAlignment="1" applyProtection="1">
      <alignment horizontal="center"/>
      <protection locked="0"/>
    </xf>
    <xf numFmtId="43" fontId="28" fillId="0" borderId="31" xfId="5" applyNumberFormat="1" applyFont="1" applyBorder="1" applyAlignment="1" applyProtection="1">
      <alignment horizontal="center"/>
      <protection locked="0"/>
    </xf>
    <xf numFmtId="43" fontId="28" fillId="0" borderId="32" xfId="5" applyNumberFormat="1" applyFont="1" applyBorder="1" applyAlignment="1" applyProtection="1">
      <alignment horizontal="center"/>
      <protection locked="0"/>
    </xf>
    <xf numFmtId="43" fontId="28" fillId="0" borderId="33" xfId="5" applyNumberFormat="1" applyFont="1" applyBorder="1" applyAlignment="1" applyProtection="1">
      <alignment horizontal="center"/>
      <protection locked="0"/>
    </xf>
    <xf numFmtId="14" fontId="28" fillId="0" borderId="22" xfId="5" applyNumberFormat="1" applyFont="1" applyBorder="1" applyAlignment="1" applyProtection="1">
      <alignment horizontal="center" wrapText="1"/>
      <protection locked="0"/>
    </xf>
    <xf numFmtId="14" fontId="28" fillId="0" borderId="26" xfId="5" applyNumberFormat="1" applyFont="1" applyBorder="1" applyAlignment="1" applyProtection="1">
      <alignment horizontal="center" wrapText="1"/>
      <protection locked="0"/>
    </xf>
    <xf numFmtId="14" fontId="28" fillId="0" borderId="31" xfId="5" applyNumberFormat="1" applyFont="1" applyBorder="1" applyAlignment="1" applyProtection="1">
      <alignment horizontal="center" wrapText="1"/>
      <protection locked="0"/>
    </xf>
    <xf numFmtId="14" fontId="28" fillId="0" borderId="33" xfId="5" applyNumberFormat="1" applyFont="1" applyBorder="1" applyAlignment="1" applyProtection="1">
      <alignment horizontal="center"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16" fillId="0" borderId="22" xfId="0" applyFont="1" applyBorder="1" applyAlignment="1" applyProtection="1">
      <alignment horizontal="left" vertical="top" wrapText="1" readingOrder="1"/>
    </xf>
    <xf numFmtId="0" fontId="16" fillId="0" borderId="23" xfId="0" applyFont="1" applyBorder="1" applyAlignment="1" applyProtection="1">
      <alignment horizontal="left" vertical="top" wrapText="1" readingOrder="1"/>
    </xf>
    <xf numFmtId="0" fontId="16" fillId="0" borderId="26" xfId="0" applyFont="1" applyBorder="1" applyAlignment="1" applyProtection="1">
      <alignment horizontal="left" vertical="top" wrapText="1" readingOrder="1"/>
    </xf>
    <xf numFmtId="43" fontId="18" fillId="0" borderId="44" xfId="5" applyNumberFormat="1" applyFont="1" applyBorder="1" applyAlignment="1" applyProtection="1">
      <alignment horizontal="center"/>
      <protection locked="0"/>
    </xf>
    <xf numFmtId="43" fontId="18" fillId="0" borderId="45" xfId="5" applyNumberFormat="1" applyFont="1" applyBorder="1" applyAlignment="1" applyProtection="1">
      <alignment horizontal="center"/>
      <protection locked="0"/>
    </xf>
    <xf numFmtId="43" fontId="18" fillId="0" borderId="46" xfId="5" applyNumberFormat="1" applyFont="1" applyBorder="1" applyAlignment="1" applyProtection="1">
      <alignment horizontal="center"/>
      <protection locked="0"/>
    </xf>
    <xf numFmtId="43" fontId="18" fillId="0" borderId="22" xfId="5" applyNumberFormat="1" applyFont="1" applyBorder="1" applyAlignment="1" applyProtection="1">
      <alignment horizontal="center"/>
      <protection locked="0"/>
    </xf>
    <xf numFmtId="43" fontId="18" fillId="0" borderId="23" xfId="5" applyNumberFormat="1" applyFont="1" applyBorder="1" applyAlignment="1" applyProtection="1">
      <alignment horizontal="center"/>
      <protection locked="0"/>
    </xf>
    <xf numFmtId="43" fontId="18" fillId="0" borderId="26" xfId="5" applyNumberFormat="1" applyFont="1" applyBorder="1" applyAlignment="1" applyProtection="1">
      <alignment horizontal="center"/>
      <protection locked="0"/>
    </xf>
    <xf numFmtId="8" fontId="33" fillId="0" borderId="44" xfId="3" applyNumberFormat="1" applyFont="1" applyFill="1" applyBorder="1" applyAlignment="1" applyProtection="1">
      <alignment horizontal="right"/>
      <protection locked="0"/>
    </xf>
    <xf numFmtId="8" fontId="33" fillId="0" borderId="46" xfId="3" applyNumberFormat="1" applyFont="1" applyFill="1" applyBorder="1" applyAlignment="1" applyProtection="1">
      <alignment horizontal="right"/>
      <protection locked="0"/>
    </xf>
    <xf numFmtId="0" fontId="28" fillId="0" borderId="44" xfId="5" applyNumberFormat="1" applyFont="1" applyBorder="1" applyAlignment="1" applyProtection="1">
      <alignment horizontal="center"/>
      <protection locked="0"/>
    </xf>
    <xf numFmtId="0" fontId="28" fillId="0" borderId="47" xfId="5" applyNumberFormat="1" applyFont="1" applyBorder="1" applyAlignment="1" applyProtection="1">
      <alignment horizontal="center"/>
      <protection locked="0"/>
    </xf>
    <xf numFmtId="0" fontId="33" fillId="0" borderId="44" xfId="0" applyNumberFormat="1" applyFont="1" applyFill="1" applyBorder="1" applyAlignment="1" applyProtection="1">
      <alignment horizontal="center"/>
      <protection locked="0"/>
    </xf>
    <xf numFmtId="0" fontId="33" fillId="0" borderId="46" xfId="0" applyNumberFormat="1" applyFont="1" applyFill="1" applyBorder="1" applyAlignment="1" applyProtection="1">
      <alignment horizontal="center"/>
      <protection locked="0"/>
    </xf>
    <xf numFmtId="44" fontId="33" fillId="0" borderId="22" xfId="3" applyFont="1" applyFill="1" applyBorder="1" applyAlignment="1" applyProtection="1">
      <alignment horizontal="center"/>
      <protection locked="0"/>
    </xf>
    <xf numFmtId="44" fontId="33" fillId="0" borderId="26" xfId="3" applyFont="1" applyFill="1" applyBorder="1" applyAlignment="1" applyProtection="1">
      <alignment horizontal="center"/>
      <protection locked="0"/>
    </xf>
    <xf numFmtId="0" fontId="4" fillId="0" borderId="40" xfId="0" applyFont="1" applyFill="1" applyBorder="1" applyAlignment="1" applyProtection="1">
      <alignment horizontal="right"/>
      <protection locked="0"/>
    </xf>
    <xf numFmtId="0" fontId="4" fillId="0" borderId="0" xfId="0" applyFont="1" applyFill="1" applyBorder="1" applyAlignment="1" applyProtection="1">
      <alignment horizontal="right"/>
      <protection locked="0"/>
    </xf>
    <xf numFmtId="0" fontId="28" fillId="0" borderId="49" xfId="5" applyNumberFormat="1" applyFont="1" applyBorder="1" applyAlignment="1" applyProtection="1">
      <alignment horizontal="center"/>
      <protection locked="0"/>
    </xf>
    <xf numFmtId="0" fontId="28" fillId="0" borderId="50" xfId="5" applyNumberFormat="1" applyFont="1" applyBorder="1" applyAlignment="1" applyProtection="1">
      <alignment horizontal="center"/>
      <protection locked="0"/>
    </xf>
    <xf numFmtId="0" fontId="28" fillId="0" borderId="46" xfId="5" applyNumberFormat="1" applyFont="1" applyBorder="1" applyAlignment="1" applyProtection="1">
      <alignment horizontal="center"/>
      <protection locked="0"/>
    </xf>
    <xf numFmtId="0" fontId="28" fillId="0" borderId="51" xfId="5" applyNumberFormat="1" applyFont="1" applyBorder="1" applyAlignment="1" applyProtection="1">
      <alignment horizontal="center"/>
      <protection locked="0"/>
    </xf>
    <xf numFmtId="0" fontId="28" fillId="0" borderId="48" xfId="5" applyNumberFormat="1" applyFont="1" applyBorder="1" applyAlignment="1" applyProtection="1">
      <alignment horizontal="center"/>
      <protection locked="0"/>
    </xf>
    <xf numFmtId="0" fontId="28" fillId="0" borderId="45" xfId="5" applyNumberFormat="1" applyFont="1" applyBorder="1" applyAlignment="1" applyProtection="1">
      <alignment horizontal="center"/>
      <protection locked="0"/>
    </xf>
    <xf numFmtId="44" fontId="33" fillId="0" borderId="32" xfId="3" applyFont="1" applyBorder="1" applyAlignment="1" applyProtection="1">
      <alignment horizontal="center"/>
      <protection locked="0"/>
    </xf>
    <xf numFmtId="44" fontId="33" fillId="0" borderId="33" xfId="3" applyFont="1" applyBorder="1" applyAlignment="1" applyProtection="1">
      <alignment horizontal="center"/>
      <protection locked="0"/>
    </xf>
    <xf numFmtId="0" fontId="28" fillId="0" borderId="40" xfId="5" applyNumberFormat="1" applyFont="1" applyBorder="1" applyAlignment="1" applyProtection="1">
      <alignment horizontal="center"/>
      <protection locked="0"/>
    </xf>
    <xf numFmtId="0" fontId="28" fillId="0" borderId="28" xfId="5" applyNumberFormat="1" applyFont="1" applyBorder="1" applyAlignment="1" applyProtection="1">
      <alignment horizontal="center"/>
      <protection locked="0"/>
    </xf>
    <xf numFmtId="44" fontId="33" fillId="0" borderId="45" xfId="3" applyFont="1" applyBorder="1" applyAlignment="1" applyProtection="1">
      <alignment horizontal="center"/>
      <protection locked="0"/>
    </xf>
    <xf numFmtId="44" fontId="33" fillId="0" borderId="46" xfId="3" applyFont="1" applyBorder="1" applyAlignment="1" applyProtection="1">
      <alignment horizontal="center"/>
      <protection locked="0"/>
    </xf>
    <xf numFmtId="0" fontId="0" fillId="0" borderId="40" xfId="0" applyFill="1" applyBorder="1" applyAlignment="1" applyProtection="1">
      <alignment horizontal="right"/>
      <protection locked="0"/>
    </xf>
    <xf numFmtId="0" fontId="0" fillId="0" borderId="0" xfId="0" applyFill="1" applyBorder="1" applyAlignment="1" applyProtection="1">
      <alignment horizontal="right"/>
      <protection locked="0"/>
    </xf>
    <xf numFmtId="0" fontId="3" fillId="0" borderId="0" xfId="0" applyFont="1" applyFill="1" applyBorder="1" applyAlignment="1" applyProtection="1">
      <alignment horizontal="right" wrapText="1"/>
      <protection locked="0"/>
    </xf>
    <xf numFmtId="44" fontId="33" fillId="0" borderId="44" xfId="3" applyFont="1" applyBorder="1" applyAlignment="1" applyProtection="1">
      <alignment horizontal="center"/>
      <protection locked="0"/>
    </xf>
    <xf numFmtId="0" fontId="32" fillId="0" borderId="48" xfId="5" applyNumberFormat="1" applyFont="1" applyBorder="1" applyAlignment="1" applyProtection="1">
      <alignment horizontal="center"/>
      <protection locked="0"/>
    </xf>
    <xf numFmtId="0" fontId="32" fillId="0" borderId="45" xfId="5" applyNumberFormat="1" applyFont="1" applyBorder="1" applyAlignment="1" applyProtection="1">
      <alignment horizontal="center"/>
      <protection locked="0"/>
    </xf>
    <xf numFmtId="0" fontId="32" fillId="0" borderId="44" xfId="5" applyNumberFormat="1" applyFont="1" applyBorder="1" applyAlignment="1" applyProtection="1">
      <alignment horizontal="center"/>
      <protection locked="0"/>
    </xf>
    <xf numFmtId="0" fontId="32" fillId="0" borderId="46" xfId="5" applyNumberFormat="1" applyFont="1" applyBorder="1" applyAlignment="1" applyProtection="1">
      <alignment horizontal="center"/>
      <protection locked="0"/>
    </xf>
    <xf numFmtId="0" fontId="32" fillId="0" borderId="47" xfId="5" applyNumberFormat="1" applyFont="1" applyBorder="1" applyAlignment="1" applyProtection="1">
      <alignment horizontal="center"/>
      <protection locked="0"/>
    </xf>
    <xf numFmtId="0" fontId="37" fillId="6" borderId="16" xfId="0" applyFont="1" applyFill="1" applyBorder="1" applyAlignment="1" applyProtection="1">
      <alignment horizontal="center" vertical="center" wrapText="1"/>
      <protection locked="0"/>
    </xf>
    <xf numFmtId="0" fontId="37" fillId="6" borderId="17" xfId="0" applyFont="1" applyFill="1" applyBorder="1" applyAlignment="1" applyProtection="1">
      <alignment horizontal="center" vertical="center" wrapText="1"/>
      <protection locked="0"/>
    </xf>
    <xf numFmtId="0" fontId="37" fillId="6" borderId="15" xfId="0" applyFont="1" applyFill="1" applyBorder="1" applyAlignment="1" applyProtection="1">
      <alignment horizontal="center" vertical="center" wrapText="1"/>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5" fillId="15" borderId="44" xfId="0" applyFont="1" applyFill="1" applyBorder="1" applyAlignment="1" applyProtection="1">
      <alignment horizontal="center"/>
      <protection locked="0"/>
    </xf>
    <xf numFmtId="0" fontId="5" fillId="15" borderId="45" xfId="0" applyFont="1" applyFill="1" applyBorder="1" applyAlignment="1" applyProtection="1">
      <alignment horizontal="center"/>
      <protection locked="0"/>
    </xf>
    <xf numFmtId="0" fontId="5" fillId="15" borderId="46" xfId="0" applyFont="1" applyFill="1" applyBorder="1" applyAlignment="1" applyProtection="1">
      <alignment horizontal="center"/>
      <protection locked="0"/>
    </xf>
    <xf numFmtId="43" fontId="27" fillId="0" borderId="22" xfId="5" applyNumberFormat="1" applyFont="1" applyBorder="1" applyAlignment="1" applyProtection="1">
      <alignment horizontal="center"/>
    </xf>
    <xf numFmtId="43" fontId="27" fillId="0" borderId="24" xfId="5" applyNumberFormat="1" applyFont="1" applyBorder="1" applyAlignment="1" applyProtection="1">
      <alignment horizontal="center"/>
    </xf>
    <xf numFmtId="43" fontId="27" fillId="0" borderId="25" xfId="5" applyNumberFormat="1" applyFont="1" applyBorder="1" applyAlignment="1" applyProtection="1">
      <alignment horizontal="center"/>
    </xf>
    <xf numFmtId="43" fontId="27" fillId="0" borderId="23" xfId="5" applyNumberFormat="1" applyFont="1" applyBorder="1" applyAlignment="1" applyProtection="1">
      <alignment horizontal="center"/>
    </xf>
    <xf numFmtId="43" fontId="27" fillId="0" borderId="26" xfId="5" applyNumberFormat="1" applyFont="1" applyBorder="1" applyAlignment="1" applyProtection="1">
      <alignment horizontal="center"/>
    </xf>
    <xf numFmtId="0" fontId="4" fillId="0" borderId="22" xfId="0" applyFont="1" applyBorder="1" applyAlignment="1" applyProtection="1">
      <alignment horizontal="center"/>
    </xf>
    <xf numFmtId="0" fontId="1" fillId="0" borderId="26" xfId="0" applyFont="1" applyBorder="1" applyAlignment="1" applyProtection="1">
      <alignment horizontal="center"/>
    </xf>
    <xf numFmtId="0" fontId="38" fillId="13" borderId="22" xfId="0" applyFont="1" applyFill="1" applyBorder="1" applyAlignment="1" applyProtection="1">
      <alignment horizontal="center" vertical="center"/>
      <protection locked="0"/>
    </xf>
    <xf numFmtId="0" fontId="38" fillId="13" borderId="23" xfId="0" applyFont="1" applyFill="1" applyBorder="1" applyAlignment="1" applyProtection="1">
      <alignment horizontal="center" vertical="center"/>
      <protection locked="0"/>
    </xf>
    <xf numFmtId="0" fontId="38" fillId="13" borderId="26" xfId="0" applyFont="1" applyFill="1" applyBorder="1" applyAlignment="1" applyProtection="1">
      <alignment horizontal="center" vertical="center"/>
      <protection locked="0"/>
    </xf>
    <xf numFmtId="0" fontId="38" fillId="13" borderId="40" xfId="0" applyFont="1" applyFill="1" applyBorder="1" applyAlignment="1" applyProtection="1">
      <alignment horizontal="center" vertical="center"/>
      <protection locked="0"/>
    </xf>
    <xf numFmtId="0" fontId="38" fillId="13" borderId="0" xfId="0" applyFont="1" applyFill="1" applyBorder="1" applyAlignment="1" applyProtection="1">
      <alignment horizontal="center" vertical="center"/>
      <protection locked="0"/>
    </xf>
    <xf numFmtId="0" fontId="38" fillId="13" borderId="28" xfId="0" applyFont="1" applyFill="1" applyBorder="1" applyAlignment="1" applyProtection="1">
      <alignment horizontal="center" vertical="center"/>
      <protection locked="0"/>
    </xf>
    <xf numFmtId="0" fontId="38" fillId="13" borderId="31" xfId="0" applyFont="1" applyFill="1" applyBorder="1" applyAlignment="1" applyProtection="1">
      <alignment horizontal="center" vertical="center"/>
      <protection locked="0"/>
    </xf>
    <xf numFmtId="0" fontId="38" fillId="13" borderId="32" xfId="0" applyFont="1" applyFill="1" applyBorder="1" applyAlignment="1" applyProtection="1">
      <alignment horizontal="center" vertical="center"/>
      <protection locked="0"/>
    </xf>
    <xf numFmtId="0" fontId="38" fillId="13" borderId="33" xfId="0" applyFont="1" applyFill="1" applyBorder="1" applyAlignment="1" applyProtection="1">
      <alignment horizontal="center" vertical="center"/>
      <protection locked="0"/>
    </xf>
    <xf numFmtId="8" fontId="19" fillId="13" borderId="22" xfId="0" applyNumberFormat="1" applyFont="1" applyFill="1" applyBorder="1" applyAlignment="1" applyProtection="1">
      <alignment horizontal="center" vertical="center" wrapText="1"/>
    </xf>
    <xf numFmtId="8" fontId="19" fillId="13" borderId="26" xfId="0" applyNumberFormat="1" applyFont="1" applyFill="1" applyBorder="1" applyAlignment="1" applyProtection="1">
      <alignment horizontal="center" vertical="center" wrapText="1"/>
    </xf>
    <xf numFmtId="8" fontId="19" fillId="13" borderId="40" xfId="0" applyNumberFormat="1" applyFont="1" applyFill="1" applyBorder="1" applyAlignment="1" applyProtection="1">
      <alignment horizontal="center" vertical="center" wrapText="1"/>
    </xf>
    <xf numFmtId="8" fontId="19" fillId="13" borderId="28" xfId="0" applyNumberFormat="1" applyFont="1" applyFill="1" applyBorder="1" applyAlignment="1" applyProtection="1">
      <alignment horizontal="center" vertical="center" wrapText="1"/>
    </xf>
    <xf numFmtId="8" fontId="19" fillId="13" borderId="31" xfId="0" applyNumberFormat="1" applyFont="1" applyFill="1" applyBorder="1" applyAlignment="1" applyProtection="1">
      <alignment horizontal="center" vertical="center" wrapText="1"/>
    </xf>
    <xf numFmtId="8" fontId="19" fillId="13" borderId="33" xfId="0" applyNumberFormat="1" applyFont="1" applyFill="1" applyBorder="1" applyAlignment="1" applyProtection="1">
      <alignment horizontal="center" vertical="center" wrapText="1"/>
    </xf>
    <xf numFmtId="0" fontId="0" fillId="8" borderId="0" xfId="0" applyFill="1" applyAlignment="1" applyProtection="1">
      <alignment horizontal="center" vertical="center" wrapText="1"/>
      <protection locked="0"/>
    </xf>
    <xf numFmtId="0" fontId="38" fillId="14" borderId="22" xfId="0" applyFont="1" applyFill="1" applyBorder="1" applyAlignment="1" applyProtection="1">
      <alignment horizontal="center" vertical="center" wrapText="1"/>
      <protection locked="0"/>
    </xf>
    <xf numFmtId="0" fontId="38" fillId="14" borderId="23" xfId="0" applyFont="1" applyFill="1" applyBorder="1" applyAlignment="1" applyProtection="1">
      <alignment horizontal="center" vertical="center" wrapText="1"/>
      <protection locked="0"/>
    </xf>
    <xf numFmtId="0" fontId="38" fillId="14" borderId="26" xfId="0" applyFont="1" applyFill="1" applyBorder="1" applyAlignment="1" applyProtection="1">
      <alignment horizontal="center" vertical="center" wrapText="1"/>
      <protection locked="0"/>
    </xf>
    <xf numFmtId="0" fontId="38" fillId="14" borderId="40" xfId="0" applyFont="1" applyFill="1" applyBorder="1" applyAlignment="1" applyProtection="1">
      <alignment horizontal="center" vertical="center" wrapText="1"/>
      <protection locked="0"/>
    </xf>
    <xf numFmtId="0" fontId="38" fillId="14" borderId="0" xfId="0" applyFont="1" applyFill="1" applyBorder="1" applyAlignment="1" applyProtection="1">
      <alignment horizontal="center" vertical="center" wrapText="1"/>
      <protection locked="0"/>
    </xf>
    <xf numFmtId="0" fontId="38" fillId="14" borderId="28" xfId="0" applyFont="1" applyFill="1" applyBorder="1" applyAlignment="1" applyProtection="1">
      <alignment horizontal="center" vertical="center" wrapText="1"/>
      <protection locked="0"/>
    </xf>
    <xf numFmtId="0" fontId="38" fillId="14" borderId="31" xfId="0" applyFont="1" applyFill="1" applyBorder="1" applyAlignment="1" applyProtection="1">
      <alignment horizontal="center" vertical="center" wrapText="1"/>
      <protection locked="0"/>
    </xf>
    <xf numFmtId="0" fontId="38" fillId="14" borderId="32" xfId="0" applyFont="1" applyFill="1" applyBorder="1" applyAlignment="1" applyProtection="1">
      <alignment horizontal="center" vertical="center" wrapText="1"/>
      <protection locked="0"/>
    </xf>
    <xf numFmtId="0" fontId="38" fillId="14" borderId="33" xfId="0" applyFont="1" applyFill="1" applyBorder="1" applyAlignment="1" applyProtection="1">
      <alignment horizontal="center" vertical="center" wrapText="1"/>
      <protection locked="0"/>
    </xf>
    <xf numFmtId="8" fontId="19" fillId="14" borderId="37" xfId="0" applyNumberFormat="1" applyFont="1" applyFill="1" applyBorder="1" applyAlignment="1" applyProtection="1">
      <alignment horizontal="center" vertical="center" wrapText="1"/>
    </xf>
    <xf numFmtId="0" fontId="19" fillId="14" borderId="41" xfId="0" applyFont="1" applyFill="1" applyBorder="1" applyAlignment="1" applyProtection="1">
      <alignment horizontal="center" vertical="center" wrapText="1"/>
    </xf>
    <xf numFmtId="0" fontId="19" fillId="14" borderId="43" xfId="0" applyFont="1" applyFill="1" applyBorder="1" applyAlignment="1" applyProtection="1">
      <alignment horizontal="center" vertical="center" wrapText="1"/>
    </xf>
    <xf numFmtId="0" fontId="30" fillId="0" borderId="0" xfId="0" applyFont="1" applyFill="1" applyBorder="1" applyAlignment="1" applyProtection="1">
      <alignment horizontal="center" wrapText="1"/>
    </xf>
    <xf numFmtId="0" fontId="30" fillId="0" borderId="28" xfId="0" applyFont="1" applyFill="1" applyBorder="1" applyAlignment="1" applyProtection="1">
      <alignment horizontal="center" wrapText="1"/>
    </xf>
    <xf numFmtId="0" fontId="30" fillId="0" borderId="18" xfId="0" applyFont="1" applyFill="1" applyBorder="1" applyAlignment="1" applyProtection="1">
      <alignment horizontal="center" wrapText="1"/>
    </xf>
    <xf numFmtId="0" fontId="30" fillId="0" borderId="42" xfId="0" applyFont="1" applyFill="1" applyBorder="1" applyAlignment="1" applyProtection="1">
      <alignment horizontal="center" wrapText="1"/>
    </xf>
    <xf numFmtId="43" fontId="28" fillId="0" borderId="31" xfId="4" applyNumberFormat="1" applyFont="1" applyBorder="1" applyAlignment="1" applyProtection="1">
      <protection locked="0"/>
    </xf>
    <xf numFmtId="43" fontId="28" fillId="0" borderId="32" xfId="4" applyNumberFormat="1" applyFont="1" applyBorder="1" applyAlignment="1" applyProtection="1">
      <protection locked="0"/>
    </xf>
    <xf numFmtId="43" fontId="28" fillId="0" borderId="34" xfId="4" applyNumberFormat="1" applyFont="1" applyBorder="1" applyAlignment="1" applyProtection="1">
      <protection locked="0"/>
    </xf>
    <xf numFmtId="0" fontId="28" fillId="0" borderId="36" xfId="4" applyNumberFormat="1" applyFont="1" applyBorder="1" applyAlignment="1" applyProtection="1">
      <alignment horizontal="left"/>
      <protection locked="0"/>
    </xf>
    <xf numFmtId="0" fontId="28" fillId="0" borderId="32" xfId="4" applyNumberFormat="1" applyFont="1" applyBorder="1" applyAlignment="1" applyProtection="1">
      <alignment horizontal="left"/>
      <protection locked="0"/>
    </xf>
    <xf numFmtId="43" fontId="28" fillId="0" borderId="31" xfId="4" applyNumberFormat="1" applyFont="1" applyBorder="1" applyAlignment="1" applyProtection="1">
      <alignment horizontal="left" vertical="top"/>
      <protection locked="0"/>
    </xf>
    <xf numFmtId="43" fontId="28" fillId="0" borderId="32" xfId="4" applyNumberFormat="1" applyFont="1" applyBorder="1" applyAlignment="1" applyProtection="1">
      <alignment horizontal="left" vertical="top"/>
      <protection locked="0"/>
    </xf>
    <xf numFmtId="43" fontId="28" fillId="0" borderId="33" xfId="4" applyNumberFormat="1" applyFont="1" applyBorder="1" applyAlignment="1" applyProtection="1">
      <alignment horizontal="left" vertical="top"/>
      <protection locked="0"/>
    </xf>
    <xf numFmtId="14" fontId="29" fillId="11" borderId="16" xfId="0" applyNumberFormat="1" applyFont="1" applyFill="1" applyBorder="1" applyAlignment="1" applyProtection="1">
      <alignment horizontal="center"/>
      <protection locked="0"/>
    </xf>
    <xf numFmtId="14" fontId="29" fillId="11" borderId="15" xfId="0" applyNumberFormat="1" applyFont="1" applyFill="1" applyBorder="1" applyAlignment="1" applyProtection="1">
      <alignment horizontal="center"/>
      <protection locked="0"/>
    </xf>
    <xf numFmtId="0" fontId="19" fillId="14" borderId="37" xfId="0" applyFont="1" applyFill="1" applyBorder="1" applyAlignment="1" applyProtection="1">
      <alignment horizontal="center" vertical="center" wrapText="1"/>
      <protection locked="0"/>
    </xf>
    <xf numFmtId="0" fontId="19" fillId="14" borderId="41" xfId="0" applyFont="1" applyFill="1" applyBorder="1" applyAlignment="1" applyProtection="1">
      <alignment horizontal="center" vertical="center" wrapText="1"/>
      <protection locked="0"/>
    </xf>
    <xf numFmtId="0" fontId="19" fillId="14" borderId="43" xfId="0" applyFont="1" applyFill="1" applyBorder="1" applyAlignment="1" applyProtection="1">
      <alignment horizontal="center" vertical="center" wrapText="1"/>
      <protection locked="0"/>
    </xf>
    <xf numFmtId="0" fontId="19" fillId="13" borderId="22" xfId="0" applyFont="1" applyFill="1" applyBorder="1" applyAlignment="1" applyProtection="1">
      <alignment horizontal="center" vertical="center" wrapText="1"/>
      <protection locked="0"/>
    </xf>
    <xf numFmtId="0" fontId="19" fillId="13" borderId="26" xfId="0" applyFont="1" applyFill="1" applyBorder="1" applyAlignment="1" applyProtection="1">
      <alignment horizontal="center" vertical="center" wrapText="1"/>
      <protection locked="0"/>
    </xf>
    <xf numFmtId="0" fontId="19" fillId="13" borderId="31" xfId="0" applyFont="1" applyFill="1" applyBorder="1" applyAlignment="1" applyProtection="1">
      <alignment horizontal="center" vertical="center" wrapText="1"/>
      <protection locked="0"/>
    </xf>
    <xf numFmtId="0" fontId="19" fillId="13" borderId="33" xfId="0" applyFont="1" applyFill="1" applyBorder="1" applyAlignment="1" applyProtection="1">
      <alignment horizontal="center" vertical="center" wrapText="1"/>
      <protection locked="0"/>
    </xf>
    <xf numFmtId="43" fontId="27" fillId="16" borderId="29" xfId="4" applyNumberFormat="1" applyFont="1" applyFill="1" applyBorder="1" applyAlignment="1" applyProtection="1">
      <alignment horizontal="left"/>
    </xf>
    <xf numFmtId="43" fontId="27" fillId="16" borderId="21" xfId="4" applyNumberFormat="1" applyFont="1" applyFill="1" applyBorder="1" applyAlignment="1" applyProtection="1">
      <alignment horizontal="left"/>
    </xf>
    <xf numFmtId="43" fontId="27" fillId="16" borderId="30" xfId="4" applyNumberFormat="1" applyFont="1" applyFill="1" applyBorder="1" applyAlignment="1" applyProtection="1">
      <alignment horizontal="left"/>
    </xf>
    <xf numFmtId="43" fontId="28" fillId="0" borderId="27" xfId="4" applyNumberFormat="1" applyFont="1" applyBorder="1" applyAlignment="1" applyProtection="1">
      <protection locked="0"/>
    </xf>
    <xf numFmtId="43" fontId="28" fillId="0" borderId="18" xfId="4" applyNumberFormat="1" applyFont="1" applyBorder="1" applyAlignment="1" applyProtection="1">
      <protection locked="0"/>
    </xf>
    <xf numFmtId="43" fontId="28" fillId="0" borderId="33" xfId="4" applyNumberFormat="1" applyFont="1" applyBorder="1" applyAlignment="1" applyProtection="1">
      <protection locked="0"/>
    </xf>
    <xf numFmtId="43" fontId="27" fillId="16" borderId="20" xfId="4" applyNumberFormat="1" applyFont="1" applyFill="1" applyBorder="1" applyAlignment="1" applyProtection="1">
      <alignment horizontal="left"/>
    </xf>
    <xf numFmtId="43" fontId="27" fillId="16" borderId="19" xfId="4" applyNumberFormat="1" applyFont="1" applyFill="1" applyBorder="1" applyAlignment="1" applyProtection="1">
      <alignment horizontal="left"/>
    </xf>
    <xf numFmtId="43" fontId="27" fillId="16" borderId="22" xfId="4" applyNumberFormat="1" applyFont="1" applyFill="1" applyBorder="1" applyAlignment="1" applyProtection="1">
      <alignment horizontal="left"/>
    </xf>
    <xf numFmtId="43" fontId="27" fillId="16" borderId="23" xfId="4" applyNumberFormat="1" applyFont="1" applyFill="1" applyBorder="1" applyAlignment="1" applyProtection="1">
      <alignment horizontal="left"/>
    </xf>
    <xf numFmtId="43" fontId="27" fillId="16" borderId="24" xfId="4" applyNumberFormat="1" applyFont="1" applyFill="1" applyBorder="1" applyAlignment="1" applyProtection="1">
      <alignment horizontal="left"/>
    </xf>
    <xf numFmtId="43" fontId="27" fillId="16" borderId="25" xfId="4" applyNumberFormat="1" applyFont="1" applyFill="1" applyBorder="1" applyAlignment="1" applyProtection="1">
      <alignment horizontal="left"/>
    </xf>
    <xf numFmtId="43" fontId="27" fillId="16" borderId="26" xfId="4" applyNumberFormat="1" applyFont="1" applyFill="1" applyBorder="1" applyAlignment="1" applyProtection="1">
      <alignment horizontal="left"/>
    </xf>
    <xf numFmtId="43" fontId="28" fillId="0" borderId="14" xfId="4" applyNumberFormat="1" applyFont="1" applyBorder="1" applyAlignment="1" applyProtection="1">
      <protection locked="0"/>
    </xf>
    <xf numFmtId="43" fontId="28" fillId="0" borderId="13" xfId="4" applyNumberFormat="1" applyFont="1" applyBorder="1" applyAlignment="1" applyProtection="1">
      <protection locked="0"/>
    </xf>
    <xf numFmtId="43" fontId="28" fillId="0" borderId="0" xfId="4" applyNumberFormat="1" applyFont="1" applyFill="1" applyBorder="1" applyAlignment="1" applyProtection="1">
      <protection locked="0"/>
    </xf>
    <xf numFmtId="43" fontId="28" fillId="0" borderId="28" xfId="4" applyNumberFormat="1" applyFont="1" applyFill="1" applyBorder="1" applyAlignment="1" applyProtection="1">
      <protection locked="0"/>
    </xf>
  </cellXfs>
  <cellStyles count="6">
    <cellStyle name="Currency" xfId="3" builtinId="4"/>
    <cellStyle name="Hyperlink" xfId="2" builtinId="8"/>
    <cellStyle name="Normal" xfId="0" builtinId="0"/>
    <cellStyle name="Normal 2" xfId="4" xr:uid="{2AA71587-C627-48AE-BDA6-24805EE41428}"/>
    <cellStyle name="Normal 3" xfId="5" xr:uid="{52DC5834-FFAF-431F-B52A-95A251E5E33A}"/>
    <cellStyle name="Percent" xfId="1" builtinId="5"/>
  </cellStyles>
  <dxfs count="61">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Roboto"/>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rgb="FF000000"/>
        </bottom>
      </border>
    </dxf>
    <dxf>
      <font>
        <strike val="0"/>
        <outline val="0"/>
        <shadow val="0"/>
        <u val="none"/>
        <vertAlign val="baseline"/>
        <sz val="10"/>
        <color rgb="FF000000"/>
        <name val="Roboto"/>
        <scheme val="none"/>
      </font>
      <fill>
        <patternFill patternType="solid">
          <fgColor rgb="FF000000"/>
          <bgColor rgb="FFFFF2CC"/>
        </patternFill>
      </fill>
      <protection locked="0" hidden="0"/>
    </dxf>
    <dxf>
      <border>
        <bottom style="thin">
          <color rgb="FF000000"/>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5"/>
        <color rgb="FF1B1B1B"/>
        <name val="Calibri"/>
        <family val="2"/>
        <scheme val="minor"/>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5"/>
        <color rgb="FF1B1B1B"/>
        <name val="Calibri"/>
        <family val="2"/>
        <scheme val="minor"/>
      </font>
      <fill>
        <patternFill patternType="solid">
          <fgColor rgb="FF000000"/>
          <bgColor rgb="FFE0E6EB"/>
        </patternFill>
      </fill>
      <alignment horizontal="general"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0"/>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496786"/>
      <color rgb="FF73A2D1"/>
      <color rgb="FFAEBAC9"/>
      <color rgb="FFC2CFCA"/>
      <color rgb="FF789389"/>
      <color rgb="FF844352"/>
      <color rgb="FFD9D3C6"/>
      <color rgb="FFFFABAB"/>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366887</xdr:colOff>
      <xdr:row>0</xdr:row>
      <xdr:rowOff>44803</xdr:rowOff>
    </xdr:from>
    <xdr:to>
      <xdr:col>23</xdr:col>
      <xdr:colOff>380998</xdr:colOff>
      <xdr:row>1</xdr:row>
      <xdr:rowOff>148167</xdr:rowOff>
    </xdr:to>
    <xdr:sp macro="" textlink="">
      <xdr:nvSpPr>
        <xdr:cNvPr id="2" name="TextBox 1">
          <a:extLst>
            <a:ext uri="{FF2B5EF4-FFF2-40B4-BE49-F238E27FC236}">
              <a16:creationId xmlns:a16="http://schemas.microsoft.com/office/drawing/2014/main" id="{62022EC1-36C1-4078-9AAC-C067005F8BE9}"/>
            </a:ext>
          </a:extLst>
        </xdr:cNvPr>
        <xdr:cNvSpPr txBox="1"/>
      </xdr:nvSpPr>
      <xdr:spPr>
        <a:xfrm>
          <a:off x="4913487" y="47978"/>
          <a:ext cx="14279386" cy="478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xdr:txBody>
    </xdr:sp>
    <xdr:clientData/>
  </xdr:twoCellAnchor>
  <xdr:twoCellAnchor editAs="oneCell">
    <xdr:from>
      <xdr:col>4</xdr:col>
      <xdr:colOff>70555</xdr:colOff>
      <xdr:row>14</xdr:row>
      <xdr:rowOff>180373</xdr:rowOff>
    </xdr:from>
    <xdr:to>
      <xdr:col>6</xdr:col>
      <xdr:colOff>488907</xdr:colOff>
      <xdr:row>17</xdr:row>
      <xdr:rowOff>114386</xdr:rowOff>
    </xdr:to>
    <xdr:pic>
      <xdr:nvPicPr>
        <xdr:cNvPr id="3" name="Picture 2">
          <a:hlinkClick xmlns:r="http://schemas.openxmlformats.org/officeDocument/2006/relationships" r:id="rId1"/>
          <a:extLst>
            <a:ext uri="{FF2B5EF4-FFF2-40B4-BE49-F238E27FC236}">
              <a16:creationId xmlns:a16="http://schemas.microsoft.com/office/drawing/2014/main" id="{BD9B2577-833D-46D8-B267-802E1B7804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0805" y="3336323"/>
          <a:ext cx="2078877" cy="492813"/>
        </a:xfrm>
        <a:prstGeom prst="rect">
          <a:avLst/>
        </a:prstGeom>
      </xdr:spPr>
    </xdr:pic>
    <xdr:clientData/>
  </xdr:twoCellAnchor>
  <xdr:twoCellAnchor editAs="oneCell">
    <xdr:from>
      <xdr:col>4</xdr:col>
      <xdr:colOff>380999</xdr:colOff>
      <xdr:row>16</xdr:row>
      <xdr:rowOff>288551</xdr:rowOff>
    </xdr:from>
    <xdr:to>
      <xdr:col>7</xdr:col>
      <xdr:colOff>170677</xdr:colOff>
      <xdr:row>19</xdr:row>
      <xdr:rowOff>48855</xdr:rowOff>
    </xdr:to>
    <xdr:pic>
      <xdr:nvPicPr>
        <xdr:cNvPr id="4" name="Picture 3">
          <a:hlinkClick xmlns:r="http://schemas.openxmlformats.org/officeDocument/2006/relationships" r:id="rId3"/>
          <a:extLst>
            <a:ext uri="{FF2B5EF4-FFF2-40B4-BE49-F238E27FC236}">
              <a16:creationId xmlns:a16="http://schemas.microsoft.com/office/drawing/2014/main" id="{92E6803D-6A7E-43DC-A1F1-09A9A564B37E}"/>
            </a:ext>
          </a:extLst>
        </xdr:cNvPr>
        <xdr:cNvPicPr>
          <a:picLocks noChangeAspect="1"/>
        </xdr:cNvPicPr>
      </xdr:nvPicPr>
      <xdr:blipFill>
        <a:blip xmlns:r="http://schemas.openxmlformats.org/officeDocument/2006/relationships" r:embed="rId4"/>
        <a:stretch>
          <a:fillRect/>
        </a:stretch>
      </xdr:blipFill>
      <xdr:spPr>
        <a:xfrm>
          <a:off x="4924424" y="3717551"/>
          <a:ext cx="2275703" cy="427054"/>
        </a:xfrm>
        <a:prstGeom prst="rect">
          <a:avLst/>
        </a:prstGeom>
      </xdr:spPr>
    </xdr:pic>
    <xdr:clientData/>
  </xdr:twoCellAnchor>
  <xdr:twoCellAnchor editAs="oneCell">
    <xdr:from>
      <xdr:col>4</xdr:col>
      <xdr:colOff>402167</xdr:colOff>
      <xdr:row>13</xdr:row>
      <xdr:rowOff>91715</xdr:rowOff>
    </xdr:from>
    <xdr:to>
      <xdr:col>5</xdr:col>
      <xdr:colOff>181429</xdr:colOff>
      <xdr:row>15</xdr:row>
      <xdr:rowOff>30256</xdr:rowOff>
    </xdr:to>
    <xdr:pic>
      <xdr:nvPicPr>
        <xdr:cNvPr id="5" name="Picture 4">
          <a:hlinkClick xmlns:r="http://schemas.openxmlformats.org/officeDocument/2006/relationships" r:id="rId5"/>
          <a:extLst>
            <a:ext uri="{FF2B5EF4-FFF2-40B4-BE49-F238E27FC236}">
              <a16:creationId xmlns:a16="http://schemas.microsoft.com/office/drawing/2014/main" id="{AA3734CE-4662-4B87-A568-906B288C58AC}"/>
            </a:ext>
          </a:extLst>
        </xdr:cNvPr>
        <xdr:cNvPicPr>
          <a:picLocks noChangeAspect="1"/>
        </xdr:cNvPicPr>
      </xdr:nvPicPr>
      <xdr:blipFill>
        <a:blip xmlns:r="http://schemas.openxmlformats.org/officeDocument/2006/relationships" r:embed="rId6"/>
        <a:stretch>
          <a:fillRect/>
        </a:stretch>
      </xdr:blipFill>
      <xdr:spPr>
        <a:xfrm>
          <a:off x="4945592" y="2736490"/>
          <a:ext cx="607937" cy="6275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4CE4EB-E76B-419E-A1F0-373BED82B382}" name="TblTrvlDetails12151214" displayName="TblTrvlDetails12151214" ref="A22:X37" totalsRowShown="0" headerRowDxfId="60" dataDxfId="58" headerRowBorderDxfId="59" tableBorderDxfId="57" totalsRowBorderDxfId="56">
  <tableColumns count="24">
    <tableColumn id="13" xr3:uid="{BA2663B7-FA73-43D9-9C2E-425B62582757}" name="Location" dataDxfId="55"/>
    <tableColumn id="12" xr3:uid="{A1A401C4-063D-4D5C-BB32-BD2C527534E7}" name="Rate Type" dataDxfId="54"/>
    <tableColumn id="22" xr3:uid="{FE90EC47-E7DC-4CA8-B6C5-00F74E1EBECD}" name="Notes (optional)" dataDxfId="53"/>
    <tableColumn id="18" xr3:uid="{6C1BC136-5936-4472-8B25-06EF9E6169DC}" name="D/I" dataDxfId="52">
      <calculatedColumnFormula>_xlfn.IFNA(IF(VLOOKUP(TblTrvlDetails12151214[[#This Row],[Location]],TblDom13161315[],2,FALSE)&lt;&gt;"International","D",IF(VLOOKUP(TblTrvlDetails12151214[[#This Row],[Location]],TblDom13161315[],2,FALSE)="International","I","")),"")</calculatedColumnFormula>
    </tableColumn>
    <tableColumn id="1" xr3:uid="{FC880D01-AB59-4C7A-B163-467B66B58F53}" name="M&amp;IE Rates/Day_x000a_based on Rate Type" dataDxfId="51">
      <calculatedColumnFormula>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calculatedColumnFormula>
    </tableColumn>
    <tableColumn id="2" xr3:uid="{D1233D0C-B1F8-4B6D-84AC-81236E766F99}" name="Travel Date" dataDxfId="50"/>
    <tableColumn id="3" xr3:uid="{665D6B7B-7D05-4709-AD44-75A97C7093D1}" name="Personal Day?_x000a_Yes = 1" dataDxfId="49">
      <calculatedColumnFormula>0</calculatedColumnFormula>
    </tableColumn>
    <tableColumn id="5" xr3:uid="{92E8C7A2-B20B-408D-BAFB-1CA2B09A2E48}" name="# Provided Breakfasts" dataDxfId="48">
      <calculatedColumnFormula>0</calculatedColumnFormula>
    </tableColumn>
    <tableColumn id="7" xr3:uid="{41354D94-D0E2-4A1E-860B-0EBD4639C408}" name="# Provided Lunches" dataDxfId="47">
      <calculatedColumnFormula>0</calculatedColumnFormula>
    </tableColumn>
    <tableColumn id="9" xr3:uid="{9D22C4F9-CDF3-460C-B491-C34CA99F6419}" name="# Provided Dinners" dataDxfId="46">
      <calculatedColumnFormula>0</calculatedColumnFormula>
    </tableColumn>
    <tableColumn id="21" xr3:uid="{FE435CE5-99ED-4B8E-8BD5-CE33A7CA28D7}" name="M&amp;IE Total" dataDxfId="45">
      <calculatedColumnFormula>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calculatedColumnFormula>
    </tableColumn>
    <tableColumn id="17" xr3:uid="{DA259A83-3A93-4F7F-97D7-5A9901D124DE}" name="Airfare*" dataDxfId="44"/>
    <tableColumn id="16" xr3:uid="{8CF7BB16-2877-4751-916C-0B477B42F115}" name="Lodging*" dataDxfId="43"/>
    <tableColumn id="11" xr3:uid="{2EED9355-E55A-4593-A7CD-EA940205FB70}" name="Miles*" dataDxfId="42"/>
    <tableColumn id="14" xr3:uid="{6F7835E6-253D-47D2-AADC-E58137FF97BD}" name="Ground Transport*" dataDxfId="41"/>
    <tableColumn id="23" xr3:uid="{B3842257-8903-4CDB-BCB1-29A0DD6AA91B}" name="Car Rental*" dataDxfId="40"/>
    <tableColumn id="20" xr3:uid="{DBF5EAF0-5BED-40C9-AB1C-28256A6A0EE4}" name="Business Expense*" dataDxfId="39"/>
    <tableColumn id="19" xr3:uid="{45779DA4-3698-47D7-8A89-02A266D360DB}" name="Full Amt" dataDxfId="38">
      <calculatedColumnFormula>IF(ISBLANK(TblTrvlDetails12151214[[#This Row],[Location]]),0,IF(TblTrvlDetails12151214[[#This Row],[D/I]]="I",VLOOKUP(TblTrvlDetails12151214[[#This Row],[Location]],TblDom13161315[],3,FALSE),VLOOKUP(TblTrvlDetails12151214[[#This Row],[Location]],TblDom13161315[],2,FALSE)))</calculatedColumnFormula>
    </tableColumn>
    <tableColumn id="4" xr3:uid="{50E66AD8-7675-445A-A749-DBA07C51D79F}" name="Breakfast" dataDxfId="37">
      <calculatedColumnFormula>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calculatedColumnFormula>
    </tableColumn>
    <tableColumn id="6" xr3:uid="{A77ACB90-C3E5-4EB1-A783-64F5D82ED371}" name="Lunch" dataDxfId="36">
      <calculatedColumnFormula>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calculatedColumnFormula>
    </tableColumn>
    <tableColumn id="8" xr3:uid="{21602B7E-D66F-4C7B-A7DB-161F9A0AE50D}" name="Dinner" dataDxfId="35">
      <calculatedColumnFormula>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calculatedColumnFormula>
    </tableColumn>
    <tableColumn id="10" xr3:uid="{463661CC-5FE9-4D47-8EE2-31CAC9161CAD}" name="Incidental Expenses" dataDxfId="34">
      <calculatedColumnFormula>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calculatedColumnFormula>
    </tableColumn>
    <tableColumn id="15" xr3:uid="{D533937C-A883-4FDD-A293-CD1C57A9F108}" name="Total" dataDxfId="33">
      <calculatedColumnFormula>IFERROR(SUM(K23:M23,O23:Q23,(TblTrvlDetails12151214[[#This Row],[Miles*]]*VLOOKUP("Car Mileage",TblTransport[#All],2,FALSE))),"")</calculatedColumnFormula>
    </tableColumn>
    <tableColumn id="25" xr3:uid="{2B9C67DB-1449-4E37-A21C-27ECFA7E528D}" name="Travel Advance*"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24F9F57-FFB7-4BB5-971B-FC4F0E0F96CB}" name="TblDom13161315" displayName="TblDom13161315" ref="A14:C19" totalsRowShown="0" headerRowDxfId="31" dataDxfId="29" headerRowBorderDxfId="30" tableBorderDxfId="28">
  <tableColumns count="3">
    <tableColumn id="1" xr3:uid="{85D343C8-BA46-40DE-A74E-4DA5BA883D96}" name="City and Zip code (Only Enter Lodging Destinations)" dataDxfId="27"/>
    <tableColumn id="2" xr3:uid="{E2265EA8-26D7-4D0A-8795-2769D5E80E82}" name="Domestic Rates (GSA)" dataDxfId="26"/>
    <tableColumn id="4" xr3:uid="{850C1049-E212-42D6-99D9-85045A2E8F41}" name="Alaska/Hawaii (DoD) or_x000a_International Rates (State Dept) " dataDxfId="2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24" tableBorderDxfId="23" totalsRowBorderDxfId="22">
  <autoFilter ref="A1:C14" xr:uid="{2D5A5ABF-B840-445B-B35C-3BE7A5300D43}"/>
  <tableColumns count="3">
    <tableColumn id="1" xr3:uid="{7E9DAA8C-B76E-42EB-9EC8-CCC165C4B263}" name="Version" dataDxfId="21"/>
    <tableColumn id="2" xr3:uid="{C0C8E237-F155-4CC7-BCCD-88891EDFA982}" name="Changes" dataDxfId="20"/>
    <tableColumn id="3" xr3:uid="{8E8CF180-BF1D-4282-8B8F-AB3016E3E2BA}" name="Date" dataDxfId="1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18" dataDxfId="16" headerRowBorderDxfId="17" tableBorderDxfId="15" totalsRowBorderDxfId="14">
  <autoFilter ref="D3:H269" xr:uid="{4E4300BC-A960-4A6B-ACC2-33428942FB17}"/>
  <tableColumns count="5">
    <tableColumn id="1" xr3:uid="{D9FD2219-6ED6-464D-A8E8-59B8F5AADAC2}" name="M &amp;IE Rate" dataDxfId="13"/>
    <tableColumn id="2" xr3:uid="{6E01541D-3123-4083-837E-775F620887FF}" name="Breakfast" dataDxfId="12"/>
    <tableColumn id="3" xr3:uid="{857ED8B7-AC71-4F51-825C-F4E7ECCD0912}" name="Lunch" dataDxfId="11"/>
    <tableColumn id="4" xr3:uid="{81F785C4-A9BC-4DE3-B2E8-8ECF6AADB9A8}" name="Dinner" dataDxfId="10"/>
    <tableColumn id="5" xr3:uid="{752CFECF-4D6F-4F08-8FEF-15BB5C50AF4F}" name="Incidentals"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8">
  <autoFilter ref="A3:A8" xr:uid="{5F75E236-A492-43C9-A45C-9CBDFF809241}"/>
  <tableColumns count="1">
    <tableColumn id="1" xr3:uid="{21AEA441-B4B7-4E57-AC9C-39110AEB307D}" name="Per Diem Rate" dataDxfId="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13" totalsRowShown="0" headerRowDxfId="6">
  <autoFilter ref="P3:U13" xr:uid="{007F24E3-9B62-4D75-AB94-D629A941E876}"/>
  <tableColumns count="6">
    <tableColumn id="1" xr3:uid="{A52B328C-657E-4123-A996-B689BA143149}" name="Per Diem Rate" dataDxfId="5"/>
    <tableColumn id="2" xr3:uid="{D718D368-7E6D-4AFB-A352-76B37A8562BB}" name="Bfast" dataDxfId="4"/>
    <tableColumn id="3" xr3:uid="{23874979-C1D3-45FC-BA75-886E7CFF6C7F}" name="Lunch" dataDxfId="3"/>
    <tableColumn id="4" xr3:uid="{5BBF119C-0224-441D-B400-68C964BF3CB6}" name="Dinner" dataDxfId="2"/>
    <tableColumn id="5" xr3:uid="{ABB4ECA3-75DB-4B39-846C-8A527BC9560B}" name="Incidental" dataDxfId="1"/>
    <tableColumn id="6" xr3:uid="{8A1DFD0E-9BE1-4120-B3A6-B83E05C33FA5}" name="First/Last Day Per Diem"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X3:Y6" totalsRowShown="0">
  <autoFilter ref="X3:Y6"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A3:AA6" totalsRowShown="0">
  <autoFilter ref="AA3:AA6" xr:uid="{F7B89E36-B48D-4F96-B77C-4918C0CAC323}"/>
  <tableColumns count="1">
    <tableColumn id="1" xr3:uid="{CD46FC7A-016F-4463-BA1D-8F86385ED5AC}" name="Rate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5" Type="http://schemas.openxmlformats.org/officeDocument/2006/relationships/printerSettings" Target="../printerSettings/printerSettings1.bin"/><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table" Target="../tables/table2.xml"/><Relationship Id="rId2" Type="http://schemas.openxmlformats.org/officeDocument/2006/relationships/hyperlink" Target="https://aoprals.state.gov/web920/per_diem.asp" TargetMode="External"/><Relationship Id="rId1" Type="http://schemas.openxmlformats.org/officeDocument/2006/relationships/hyperlink" Target="https://www.gsa.gov/plan-book/per-diem-rates"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79998168889431442"/>
  </sheetPr>
  <dimension ref="A2:C30"/>
  <sheetViews>
    <sheetView workbookViewId="0"/>
  </sheetViews>
  <sheetFormatPr defaultRowHeight="14.5" x14ac:dyDescent="0.35"/>
  <cols>
    <col min="2" max="2" width="127.453125" customWidth="1"/>
  </cols>
  <sheetData>
    <row r="2" spans="1:3" ht="18.5" x14ac:dyDescent="0.45">
      <c r="B2" s="2" t="s">
        <v>59</v>
      </c>
    </row>
    <row r="3" spans="1:3" ht="38.5" customHeight="1" x14ac:dyDescent="0.35">
      <c r="B3" s="26" t="s">
        <v>60</v>
      </c>
    </row>
    <row r="4" spans="1:3" x14ac:dyDescent="0.35">
      <c r="A4" s="153" t="s">
        <v>25</v>
      </c>
      <c r="B4" s="153"/>
      <c r="C4" s="153"/>
    </row>
    <row r="5" spans="1:3" x14ac:dyDescent="0.35">
      <c r="A5" s="25">
        <v>1</v>
      </c>
      <c r="B5" s="29" t="s">
        <v>120</v>
      </c>
    </row>
    <row r="6" spans="1:3" x14ac:dyDescent="0.35">
      <c r="A6" s="25">
        <v>2</v>
      </c>
      <c r="B6" s="29" t="s">
        <v>46</v>
      </c>
    </row>
    <row r="7" spans="1:3" x14ac:dyDescent="0.35">
      <c r="A7" s="25">
        <v>3</v>
      </c>
      <c r="B7" s="29" t="s">
        <v>121</v>
      </c>
    </row>
    <row r="8" spans="1:3" ht="29" x14ac:dyDescent="0.35">
      <c r="A8" s="25">
        <v>4</v>
      </c>
      <c r="B8" s="30" t="s">
        <v>47</v>
      </c>
    </row>
    <row r="9" spans="1:3" x14ac:dyDescent="0.35">
      <c r="A9" s="25">
        <v>5</v>
      </c>
      <c r="B9" s="31" t="s">
        <v>48</v>
      </c>
    </row>
    <row r="10" spans="1:3" x14ac:dyDescent="0.35">
      <c r="A10" s="25">
        <v>6</v>
      </c>
      <c r="B10" s="28" t="s">
        <v>51</v>
      </c>
    </row>
    <row r="11" spans="1:3" x14ac:dyDescent="0.35">
      <c r="A11" s="25">
        <v>7</v>
      </c>
      <c r="B11" s="27" t="s">
        <v>50</v>
      </c>
    </row>
    <row r="12" spans="1:3" ht="29" x14ac:dyDescent="0.35">
      <c r="A12" s="25">
        <v>8</v>
      </c>
      <c r="B12" s="27" t="s">
        <v>49</v>
      </c>
    </row>
    <row r="13" spans="1:3" x14ac:dyDescent="0.35">
      <c r="A13" s="25">
        <v>9</v>
      </c>
      <c r="B13" s="27" t="s">
        <v>52</v>
      </c>
    </row>
    <row r="14" spans="1:3" x14ac:dyDescent="0.35">
      <c r="A14" s="25">
        <v>10</v>
      </c>
      <c r="B14" s="27" t="s">
        <v>53</v>
      </c>
    </row>
    <row r="15" spans="1:3" ht="43.5" x14ac:dyDescent="0.35">
      <c r="A15" s="25">
        <v>11</v>
      </c>
      <c r="B15" s="27" t="s">
        <v>54</v>
      </c>
    </row>
    <row r="16" spans="1:3" x14ac:dyDescent="0.35">
      <c r="A16" s="152" t="s">
        <v>122</v>
      </c>
      <c r="B16" s="152"/>
      <c r="C16" s="98"/>
    </row>
    <row r="17" spans="1:3" x14ac:dyDescent="0.35">
      <c r="A17" s="25">
        <v>12</v>
      </c>
      <c r="B17" s="27" t="s">
        <v>55</v>
      </c>
    </row>
    <row r="18" spans="1:3" x14ac:dyDescent="0.35">
      <c r="A18" s="25">
        <v>13</v>
      </c>
      <c r="B18" s="27" t="s">
        <v>145</v>
      </c>
    </row>
    <row r="19" spans="1:3" x14ac:dyDescent="0.35">
      <c r="A19" s="25">
        <v>14</v>
      </c>
      <c r="B19" s="27" t="s">
        <v>56</v>
      </c>
    </row>
    <row r="20" spans="1:3" x14ac:dyDescent="0.35">
      <c r="A20" s="25">
        <v>15</v>
      </c>
      <c r="B20" s="95" t="s">
        <v>57</v>
      </c>
    </row>
    <row r="21" spans="1:3" x14ac:dyDescent="0.35">
      <c r="A21" s="25">
        <v>16</v>
      </c>
      <c r="B21" s="96" t="s">
        <v>123</v>
      </c>
    </row>
    <row r="22" spans="1:3" x14ac:dyDescent="0.35">
      <c r="A22" s="97"/>
      <c r="B22" s="99" t="s">
        <v>124</v>
      </c>
      <c r="C22" s="98"/>
    </row>
    <row r="23" spans="1:3" x14ac:dyDescent="0.35">
      <c r="A23" s="25">
        <v>17</v>
      </c>
      <c r="B23" s="27" t="s">
        <v>133</v>
      </c>
    </row>
    <row r="24" spans="1:3" x14ac:dyDescent="0.35">
      <c r="A24" s="25">
        <v>18</v>
      </c>
      <c r="B24" s="27" t="s">
        <v>134</v>
      </c>
    </row>
    <row r="25" spans="1:3" x14ac:dyDescent="0.35">
      <c r="A25" s="25">
        <v>19</v>
      </c>
      <c r="B25" s="27" t="s">
        <v>135</v>
      </c>
    </row>
    <row r="26" spans="1:3" ht="29" x14ac:dyDescent="0.35">
      <c r="A26" s="25">
        <v>18</v>
      </c>
      <c r="B26" s="27" t="s">
        <v>58</v>
      </c>
    </row>
    <row r="27" spans="1:3" x14ac:dyDescent="0.35">
      <c r="A27" s="25"/>
    </row>
    <row r="28" spans="1:3" x14ac:dyDescent="0.35">
      <c r="A28" s="25"/>
    </row>
    <row r="29" spans="1:3" x14ac:dyDescent="0.35">
      <c r="A29" s="25"/>
    </row>
    <row r="30" spans="1:3" x14ac:dyDescent="0.35">
      <c r="A30" s="25"/>
    </row>
  </sheetData>
  <mergeCells count="2">
    <mergeCell ref="A16:B16"/>
    <mergeCell ref="A4:C4"/>
  </mergeCells>
  <hyperlinks>
    <hyperlink ref="B3" r:id="rId1" display="For conversion rates, refer to OANDA Currency. Converter." xr:uid="{48CC3DB0-73F1-46A6-A897-106603D22C5B}"/>
    <hyperlink ref="B8" r:id="rId2" xr:uid="{CD5D882E-A431-4365-970A-E80674AB183F}"/>
    <hyperlink ref="B9" r:id="rId3" xr:uid="{E69C8169-DE80-40FB-BDDA-C33782A72979}"/>
    <hyperlink ref="B10" r:id="rId4" display="5  Search the Dept of State site for the international M&amp;IE per diem rates. Enter the resulting value in column 3 of the Location table." xr:uid="{C4AAF286-4DFD-45EC-A13D-966A3772FA79}"/>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37B4-6AD5-42F5-A588-CA30B24C4D3F}">
  <sheetPr>
    <tabColor theme="9" tint="0.79998168889431442"/>
    <pageSetUpPr fitToPage="1"/>
  </sheetPr>
  <dimension ref="A1:AI62"/>
  <sheetViews>
    <sheetView tabSelected="1" workbookViewId="0">
      <selection activeCell="N26" sqref="N26"/>
    </sheetView>
  </sheetViews>
  <sheetFormatPr defaultColWidth="8.7265625" defaultRowHeight="14.5" x14ac:dyDescent="0.35"/>
  <cols>
    <col min="1" max="1" width="19.453125" style="44" customWidth="1"/>
    <col min="2" max="2" width="22.81640625" style="44" customWidth="1"/>
    <col min="3" max="3" width="22.7265625" style="44" customWidth="1"/>
    <col min="4" max="4" width="3.26953125" style="44" hidden="1" customWidth="1"/>
    <col min="5" max="7" width="11.81640625" style="44" customWidth="1"/>
    <col min="8" max="8" width="9.81640625" style="44" customWidth="1"/>
    <col min="9" max="9" width="9.26953125" style="44" customWidth="1"/>
    <col min="10" max="10" width="9.54296875" style="44" bestFit="1" customWidth="1"/>
    <col min="11" max="17" width="10.81640625" style="44" customWidth="1"/>
    <col min="18" max="22" width="10.7265625" style="44" customWidth="1"/>
    <col min="23" max="24" width="10" style="44" customWidth="1"/>
    <col min="25" max="25" width="1.1796875" style="44" customWidth="1"/>
    <col min="26" max="26" width="8.7265625" style="44" hidden="1" customWidth="1"/>
    <col min="27" max="30" width="15.1796875" style="44" customWidth="1"/>
    <col min="31" max="33" width="8.7265625" style="44" customWidth="1"/>
    <col min="34" max="34" width="28.453125" style="44" hidden="1" customWidth="1"/>
    <col min="35" max="35" width="34.54296875" style="44" hidden="1" customWidth="1"/>
    <col min="36" max="39" width="8.7265625" style="44" customWidth="1"/>
    <col min="40" max="16384" width="8.7265625" style="44"/>
  </cols>
  <sheetData>
    <row r="1" spans="1:30" ht="30" customHeight="1" x14ac:dyDescent="0.45">
      <c r="A1" s="42" t="s">
        <v>66</v>
      </c>
      <c r="B1" s="43"/>
      <c r="D1" s="43"/>
      <c r="E1" s="43"/>
      <c r="H1" s="45"/>
      <c r="I1" s="45"/>
      <c r="J1" s="45"/>
      <c r="K1" s="45"/>
      <c r="L1" s="45"/>
      <c r="M1" s="45"/>
      <c r="N1" s="45"/>
      <c r="O1" s="45"/>
      <c r="P1" s="45"/>
      <c r="Q1" s="45"/>
      <c r="S1" s="45"/>
      <c r="T1" s="45"/>
      <c r="U1" s="45"/>
      <c r="V1" s="45"/>
      <c r="W1" s="45"/>
    </row>
    <row r="2" spans="1:30" ht="16" customHeight="1" x14ac:dyDescent="0.5">
      <c r="A2" s="46" t="s">
        <v>67</v>
      </c>
      <c r="B2" s="47"/>
      <c r="C2" s="48"/>
      <c r="D2" s="47"/>
      <c r="E2" s="47"/>
      <c r="F2" s="48"/>
      <c r="G2" s="48"/>
      <c r="H2" s="49"/>
      <c r="I2" s="49"/>
      <c r="J2" s="49"/>
      <c r="K2" s="50"/>
      <c r="L2" s="50"/>
      <c r="M2" s="50"/>
      <c r="N2" s="50"/>
      <c r="O2" s="50"/>
      <c r="P2" s="50"/>
      <c r="Q2" s="50"/>
      <c r="R2" s="48"/>
      <c r="S2" s="51"/>
      <c r="T2" s="49"/>
      <c r="U2" s="52"/>
      <c r="V2" s="52"/>
      <c r="W2" s="53"/>
    </row>
    <row r="3" spans="1:30" ht="11.5" customHeight="1" thickBot="1" x14ac:dyDescent="0.4">
      <c r="A3" s="54"/>
      <c r="B3" s="47"/>
      <c r="C3" s="48"/>
      <c r="D3" s="47"/>
      <c r="E3" s="47"/>
      <c r="F3" s="48"/>
      <c r="G3" s="48"/>
      <c r="H3" s="49"/>
      <c r="I3" s="49"/>
      <c r="J3" s="49"/>
      <c r="K3" s="50"/>
      <c r="L3" s="50"/>
      <c r="M3" s="50"/>
      <c r="N3" s="50"/>
      <c r="O3" s="50"/>
      <c r="P3" s="50"/>
      <c r="Q3" s="50"/>
      <c r="R3" s="48"/>
      <c r="S3" s="51"/>
      <c r="T3" s="49"/>
      <c r="U3" s="52"/>
      <c r="V3" s="52"/>
      <c r="W3" s="53"/>
    </row>
    <row r="4" spans="1:30" ht="16" customHeight="1" x14ac:dyDescent="0.35">
      <c r="A4" s="293" t="s">
        <v>68</v>
      </c>
      <c r="B4" s="294"/>
      <c r="C4" s="294"/>
      <c r="D4" s="295"/>
      <c r="E4" s="296" t="s">
        <v>69</v>
      </c>
      <c r="F4" s="294"/>
      <c r="G4" s="294"/>
      <c r="H4" s="293" t="s">
        <v>70</v>
      </c>
      <c r="I4" s="294"/>
      <c r="J4" s="295"/>
      <c r="K4" s="294" t="s">
        <v>71</v>
      </c>
      <c r="L4" s="294"/>
      <c r="M4" s="294"/>
      <c r="N4" s="297"/>
      <c r="O4" s="50"/>
      <c r="P4" s="50"/>
      <c r="Q4" s="50"/>
      <c r="R4" s="48"/>
      <c r="S4" s="51"/>
      <c r="T4" s="49"/>
      <c r="U4" s="52"/>
      <c r="V4" s="52"/>
      <c r="W4" s="53"/>
      <c r="Y4" s="132"/>
      <c r="Z4" s="132"/>
      <c r="AA4" s="132" t="s">
        <v>9</v>
      </c>
      <c r="AB4" s="132"/>
    </row>
    <row r="5" spans="1:30" ht="16" customHeight="1" x14ac:dyDescent="0.35">
      <c r="A5" s="288"/>
      <c r="B5" s="289"/>
      <c r="C5" s="289"/>
      <c r="D5" s="289"/>
      <c r="E5" s="298"/>
      <c r="F5" s="289"/>
      <c r="G5" s="289"/>
      <c r="H5" s="288"/>
      <c r="I5" s="289"/>
      <c r="J5" s="299"/>
      <c r="K5" s="300"/>
      <c r="L5" s="300"/>
      <c r="M5" s="300"/>
      <c r="N5" s="301"/>
      <c r="O5" s="50"/>
      <c r="P5" s="50"/>
      <c r="Q5" s="50"/>
      <c r="R5" s="48"/>
      <c r="S5" s="51"/>
      <c r="T5" s="49"/>
      <c r="U5" s="52"/>
      <c r="V5" s="52"/>
      <c r="W5" s="53"/>
      <c r="Y5" s="132"/>
      <c r="Z5" s="132"/>
      <c r="AA5" s="132" t="s">
        <v>10</v>
      </c>
      <c r="AB5" s="132"/>
    </row>
    <row r="6" spans="1:30" ht="16" customHeight="1" x14ac:dyDescent="0.35">
      <c r="A6" s="285" t="s">
        <v>72</v>
      </c>
      <c r="B6" s="286"/>
      <c r="C6" s="286"/>
      <c r="D6" s="286"/>
      <c r="E6" s="286"/>
      <c r="F6" s="286"/>
      <c r="G6" s="286"/>
      <c r="H6" s="285" t="s">
        <v>73</v>
      </c>
      <c r="I6" s="286"/>
      <c r="J6" s="286"/>
      <c r="K6" s="286"/>
      <c r="L6" s="286"/>
      <c r="M6" s="286"/>
      <c r="N6" s="287"/>
      <c r="O6" s="50"/>
      <c r="P6" s="50"/>
      <c r="Q6" s="50"/>
      <c r="R6" s="48"/>
      <c r="S6" s="51"/>
      <c r="T6" s="49"/>
      <c r="U6" s="52"/>
      <c r="V6" s="52"/>
      <c r="W6" s="53"/>
      <c r="Y6" s="132"/>
      <c r="Z6" s="132"/>
      <c r="AA6" s="132" t="s">
        <v>33</v>
      </c>
      <c r="AB6" s="132"/>
    </row>
    <row r="7" spans="1:30" ht="16" customHeight="1" thickBot="1" x14ac:dyDescent="0.4">
      <c r="A7" s="288"/>
      <c r="B7" s="289"/>
      <c r="C7" s="289"/>
      <c r="D7" s="289"/>
      <c r="E7" s="289"/>
      <c r="F7" s="289"/>
      <c r="G7" s="289"/>
      <c r="H7" s="268"/>
      <c r="I7" s="269"/>
      <c r="J7" s="269"/>
      <c r="K7" s="269"/>
      <c r="L7" s="269"/>
      <c r="M7" s="269"/>
      <c r="N7" s="290"/>
      <c r="O7" s="50"/>
      <c r="P7" s="50"/>
      <c r="Q7" s="50"/>
      <c r="R7" s="48"/>
      <c r="S7" s="51"/>
      <c r="T7" s="49"/>
      <c r="U7" s="52"/>
      <c r="V7" s="52"/>
      <c r="W7" s="53"/>
      <c r="Y7" s="132"/>
      <c r="Z7" s="132"/>
      <c r="AA7" s="132"/>
      <c r="AB7" s="132"/>
    </row>
    <row r="8" spans="1:30" ht="16" customHeight="1" x14ac:dyDescent="0.35">
      <c r="A8" s="285" t="s">
        <v>74</v>
      </c>
      <c r="B8" s="286"/>
      <c r="C8" s="286"/>
      <c r="D8" s="291"/>
      <c r="E8" s="117" t="s">
        <v>75</v>
      </c>
      <c r="F8" s="292" t="s">
        <v>76</v>
      </c>
      <c r="G8" s="286"/>
      <c r="H8" s="118" t="s">
        <v>77</v>
      </c>
      <c r="I8" s="119"/>
      <c r="J8" s="119"/>
      <c r="K8" s="119"/>
      <c r="L8" s="119"/>
      <c r="M8" s="119"/>
      <c r="N8" s="120"/>
      <c r="O8" s="50"/>
      <c r="P8" s="50"/>
      <c r="Q8" s="50"/>
      <c r="R8" s="48"/>
      <c r="S8" s="51"/>
      <c r="T8" s="49"/>
      <c r="U8" s="52"/>
      <c r="V8" s="52"/>
      <c r="W8" s="53"/>
    </row>
    <row r="9" spans="1:30" ht="16" customHeight="1" thickBot="1" x14ac:dyDescent="0.4">
      <c r="A9" s="268"/>
      <c r="B9" s="269"/>
      <c r="C9" s="269"/>
      <c r="D9" s="270"/>
      <c r="E9" s="55"/>
      <c r="F9" s="271"/>
      <c r="G9" s="272"/>
      <c r="H9" s="273"/>
      <c r="I9" s="274"/>
      <c r="J9" s="274"/>
      <c r="K9" s="274"/>
      <c r="L9" s="274"/>
      <c r="M9" s="274"/>
      <c r="N9" s="275"/>
      <c r="O9" s="50"/>
      <c r="P9" s="50"/>
      <c r="Q9" s="50"/>
      <c r="R9" s="48"/>
      <c r="S9" s="51"/>
      <c r="T9" s="49"/>
      <c r="U9" s="52"/>
      <c r="V9" s="52"/>
      <c r="W9" s="53"/>
    </row>
    <row r="10" spans="1:30" ht="11.5" customHeight="1" x14ac:dyDescent="0.35">
      <c r="A10" s="56"/>
      <c r="B10" s="56"/>
      <c r="C10" s="56"/>
      <c r="D10" s="56"/>
      <c r="E10" s="57"/>
      <c r="F10" s="58"/>
      <c r="G10" s="58"/>
      <c r="H10" s="59"/>
      <c r="I10" s="59"/>
      <c r="J10" s="59"/>
      <c r="K10" s="59"/>
      <c r="L10" s="59"/>
      <c r="M10" s="59"/>
      <c r="N10" s="59"/>
      <c r="O10" s="50"/>
      <c r="P10" s="50"/>
      <c r="Q10" s="50"/>
      <c r="R10" s="48"/>
      <c r="S10" s="51"/>
      <c r="T10" s="49"/>
      <c r="U10" s="52"/>
      <c r="V10" s="52"/>
      <c r="W10" s="53"/>
    </row>
    <row r="11" spans="1:30" ht="16" customHeight="1" x14ac:dyDescent="0.35">
      <c r="A11" s="60" t="s">
        <v>8</v>
      </c>
      <c r="B11" s="276"/>
      <c r="C11" s="277"/>
      <c r="D11" s="48"/>
      <c r="E11" s="48"/>
      <c r="F11" s="48"/>
      <c r="G11" s="48"/>
      <c r="H11" s="61"/>
      <c r="I11" s="61"/>
      <c r="J11" s="61"/>
      <c r="K11" s="50"/>
      <c r="L11" s="50"/>
      <c r="M11" s="50"/>
      <c r="N11" s="50"/>
      <c r="O11" s="50"/>
      <c r="P11" s="50"/>
      <c r="Q11" s="50"/>
      <c r="R11" s="48"/>
      <c r="S11" s="51"/>
      <c r="T11" s="49"/>
      <c r="U11" s="52"/>
      <c r="V11" s="52"/>
      <c r="W11" s="53"/>
    </row>
    <row r="12" spans="1:30" ht="16" customHeight="1" x14ac:dyDescent="0.35">
      <c r="A12" s="60" t="s">
        <v>7</v>
      </c>
      <c r="B12" s="276"/>
      <c r="C12" s="277"/>
      <c r="D12" s="48"/>
      <c r="E12" s="48"/>
      <c r="F12" s="48"/>
      <c r="G12" s="48"/>
      <c r="H12" s="61"/>
      <c r="I12" s="61"/>
      <c r="J12" s="61"/>
      <c r="K12" s="50"/>
      <c r="L12" s="50"/>
      <c r="M12" s="50"/>
      <c r="N12" s="50"/>
      <c r="O12" s="50"/>
      <c r="P12" s="50"/>
      <c r="Q12" s="50"/>
      <c r="R12" s="48"/>
      <c r="S12" s="51"/>
      <c r="T12" s="49"/>
      <c r="U12" s="52"/>
      <c r="V12" s="52"/>
      <c r="W12" s="53"/>
    </row>
    <row r="13" spans="1:30" x14ac:dyDescent="0.35">
      <c r="S13" s="62"/>
    </row>
    <row r="14" spans="1:30" ht="39.5" thickBot="1" x14ac:dyDescent="0.4">
      <c r="A14" s="63" t="s">
        <v>78</v>
      </c>
      <c r="B14" s="64" t="s">
        <v>17</v>
      </c>
      <c r="C14" s="64" t="s">
        <v>42</v>
      </c>
      <c r="E14" s="141"/>
      <c r="F14" s="141"/>
      <c r="G14" s="141"/>
      <c r="H14" s="141"/>
      <c r="I14" s="141"/>
      <c r="J14" s="141"/>
      <c r="K14" s="65"/>
      <c r="L14" s="65"/>
      <c r="M14" s="65"/>
      <c r="N14" s="65"/>
      <c r="O14" s="65"/>
      <c r="P14" s="65"/>
      <c r="Q14" s="65"/>
      <c r="W14" s="65"/>
      <c r="X14" s="65"/>
    </row>
    <row r="15" spans="1:30" ht="14.5" customHeight="1" thickBot="1" x14ac:dyDescent="0.4">
      <c r="A15" s="92"/>
      <c r="B15" s="92"/>
      <c r="C15" s="92"/>
      <c r="D15" s="66"/>
      <c r="E15" s="142"/>
      <c r="F15" s="141"/>
      <c r="G15" s="141"/>
      <c r="H15" s="141"/>
      <c r="I15" s="141"/>
      <c r="J15" s="141"/>
      <c r="K15" s="65"/>
      <c r="L15" s="65"/>
      <c r="M15" s="65"/>
      <c r="N15" s="65"/>
      <c r="O15" s="65"/>
      <c r="P15" s="65"/>
      <c r="Q15" s="65"/>
      <c r="W15" s="65"/>
      <c r="X15" s="65"/>
      <c r="AD15" s="278" t="s">
        <v>132</v>
      </c>
    </row>
    <row r="16" spans="1:30" ht="15" customHeight="1" x14ac:dyDescent="0.35">
      <c r="A16" s="93"/>
      <c r="B16" s="93"/>
      <c r="C16" s="93"/>
      <c r="D16" s="66"/>
      <c r="E16" s="142"/>
      <c r="F16" s="141"/>
      <c r="G16" s="141"/>
      <c r="H16" s="141"/>
      <c r="I16" s="141"/>
      <c r="J16" s="141"/>
      <c r="W16" s="281" t="s">
        <v>79</v>
      </c>
      <c r="X16" s="282"/>
      <c r="AD16" s="279"/>
    </row>
    <row r="17" spans="1:35" s="67" customFormat="1" ht="15" customHeight="1" thickBot="1" x14ac:dyDescent="0.4">
      <c r="A17" s="94"/>
      <c r="B17" s="93"/>
      <c r="C17" s="94"/>
      <c r="E17" s="143"/>
      <c r="F17" s="144"/>
      <c r="G17" s="143"/>
      <c r="H17" s="145"/>
      <c r="I17" s="145"/>
      <c r="J17" s="145"/>
      <c r="L17" s="44"/>
      <c r="M17" s="44"/>
      <c r="N17" s="44"/>
      <c r="O17" s="44"/>
      <c r="T17" s="68"/>
      <c r="U17" s="68"/>
      <c r="V17" s="68"/>
      <c r="W17" s="283"/>
      <c r="X17" s="284"/>
      <c r="AD17" s="280"/>
    </row>
    <row r="18" spans="1:35" ht="15.65" customHeight="1" x14ac:dyDescent="0.35">
      <c r="A18" s="93"/>
      <c r="B18" s="93"/>
      <c r="C18" s="93"/>
      <c r="E18" s="141"/>
      <c r="F18" s="141"/>
      <c r="G18" s="141"/>
      <c r="H18" s="141"/>
      <c r="I18" s="141"/>
      <c r="J18" s="141"/>
      <c r="K18" s="236" t="s">
        <v>130</v>
      </c>
      <c r="L18" s="237"/>
      <c r="M18" s="237"/>
      <c r="N18" s="237"/>
      <c r="O18" s="237"/>
      <c r="P18" s="237"/>
      <c r="Q18" s="237"/>
      <c r="R18" s="237"/>
      <c r="S18" s="237"/>
      <c r="T18" s="237"/>
      <c r="U18" s="237"/>
      <c r="V18" s="238"/>
      <c r="W18" s="245">
        <f>SUM($W$21-$X21)</f>
        <v>0</v>
      </c>
      <c r="X18" s="246"/>
      <c r="Y18" s="251"/>
      <c r="Z18" s="251"/>
      <c r="AA18" s="252" t="s">
        <v>131</v>
      </c>
      <c r="AB18" s="253"/>
      <c r="AC18" s="254"/>
      <c r="AD18" s="261">
        <f>SUM(AA21:AD21)</f>
        <v>0</v>
      </c>
      <c r="AE18" s="44" t="s">
        <v>80</v>
      </c>
      <c r="AH18" s="69" t="s">
        <v>81</v>
      </c>
      <c r="AI18" s="70" t="s">
        <v>82</v>
      </c>
    </row>
    <row r="19" spans="1:35" ht="14.5" customHeight="1" x14ac:dyDescent="0.35">
      <c r="A19" s="94"/>
      <c r="B19" s="94"/>
      <c r="C19" s="94"/>
      <c r="E19" s="264" t="str">
        <f>IF(AND(_xlfn.DAYS($B$12,$B$11)+1&lt;&gt;(COUNTA(TblTrvlDetails12151214[Travel Date])),COUNTA(TblTrvlDetails12151214[Travel Date])&lt;&gt;0),CONCATENATE("Number of days between start and end date (",_xlfn.DAYS($B$12,$B$11),") don't match the number of dates being claimed below (",COUNTA(TblTrvlDetails12151214[Travel Date]),")"),"")</f>
        <v/>
      </c>
      <c r="F19" s="264"/>
      <c r="G19" s="264"/>
      <c r="H19" s="264"/>
      <c r="I19" s="264"/>
      <c r="J19" s="265"/>
      <c r="K19" s="239"/>
      <c r="L19" s="240"/>
      <c r="M19" s="240"/>
      <c r="N19" s="240"/>
      <c r="O19" s="240"/>
      <c r="P19" s="240"/>
      <c r="Q19" s="240"/>
      <c r="R19" s="240"/>
      <c r="S19" s="240"/>
      <c r="T19" s="240"/>
      <c r="U19" s="240"/>
      <c r="V19" s="241"/>
      <c r="W19" s="247"/>
      <c r="X19" s="248"/>
      <c r="Y19" s="251"/>
      <c r="Z19" s="251"/>
      <c r="AA19" s="255"/>
      <c r="AB19" s="256"/>
      <c r="AC19" s="257"/>
      <c r="AD19" s="262"/>
      <c r="AH19" s="71"/>
      <c r="AI19" s="72"/>
    </row>
    <row r="20" spans="1:35" ht="36" customHeight="1" thickBot="1" x14ac:dyDescent="0.4">
      <c r="A20" s="73"/>
      <c r="B20" s="73"/>
      <c r="C20" s="73"/>
      <c r="D20" s="73"/>
      <c r="E20" s="266"/>
      <c r="F20" s="266"/>
      <c r="G20" s="266"/>
      <c r="H20" s="266"/>
      <c r="I20" s="266"/>
      <c r="J20" s="267"/>
      <c r="K20" s="242"/>
      <c r="L20" s="243"/>
      <c r="M20" s="243"/>
      <c r="N20" s="243"/>
      <c r="O20" s="243"/>
      <c r="P20" s="243"/>
      <c r="Q20" s="243"/>
      <c r="R20" s="243"/>
      <c r="S20" s="243"/>
      <c r="T20" s="243"/>
      <c r="U20" s="243"/>
      <c r="V20" s="244"/>
      <c r="W20" s="249"/>
      <c r="X20" s="250"/>
      <c r="Y20" s="74"/>
      <c r="Z20" s="74"/>
      <c r="AA20" s="258"/>
      <c r="AB20" s="259"/>
      <c r="AC20" s="260"/>
      <c r="AD20" s="263"/>
      <c r="AH20" s="75" t="s">
        <v>83</v>
      </c>
      <c r="AI20" s="76" t="s">
        <v>84</v>
      </c>
    </row>
    <row r="21" spans="1:35" ht="33" customHeight="1" x14ac:dyDescent="0.35">
      <c r="A21" s="85" t="s">
        <v>25</v>
      </c>
      <c r="B21" s="77"/>
      <c r="C21" s="77"/>
      <c r="D21" s="77"/>
      <c r="E21" s="77"/>
      <c r="F21" s="77"/>
      <c r="G21" s="78"/>
      <c r="H21" s="220" t="s">
        <v>43</v>
      </c>
      <c r="I21" s="221"/>
      <c r="J21" s="222"/>
      <c r="K21" s="134">
        <f>SUM(TblTrvlDetails12151214[M&amp;IE Total])</f>
        <v>0</v>
      </c>
      <c r="L21" s="134">
        <f>SUM(TblTrvlDetails12151214[Airfare*])</f>
        <v>0</v>
      </c>
      <c r="M21" s="134">
        <f>SUM(TblTrvlDetails12151214[Lodging*])</f>
        <v>0</v>
      </c>
      <c r="N21" s="134">
        <f>SUM(TblTrvlDetails12151214[Miles*])*0.7</f>
        <v>0</v>
      </c>
      <c r="O21" s="134">
        <f>SUM(TblTrvlDetails12151214[Ground Transport*])</f>
        <v>0</v>
      </c>
      <c r="P21" s="134">
        <f>SUM(TblTrvlDetails12151214[Car Rental*])</f>
        <v>0</v>
      </c>
      <c r="Q21" s="134">
        <f>SUM(TblTrvlDetails12151214[Business Expense*])</f>
        <v>0</v>
      </c>
      <c r="R21" s="135"/>
      <c r="S21" s="135"/>
      <c r="T21" s="135"/>
      <c r="U21" s="135"/>
      <c r="V21" s="135"/>
      <c r="W21" s="134">
        <f>SUM(K21:Q21)</f>
        <v>0</v>
      </c>
      <c r="X21" s="134">
        <f>SUM(X23:X30)</f>
        <v>0</v>
      </c>
      <c r="Y21" s="74"/>
      <c r="Z21" s="74"/>
      <c r="AA21" s="138">
        <f>SUM(AA23:AA37)</f>
        <v>0</v>
      </c>
      <c r="AB21" s="139">
        <f>SUM(AB23:AB37)</f>
        <v>0</v>
      </c>
      <c r="AC21" s="139">
        <f>SUM(AC23:AC37)</f>
        <v>0</v>
      </c>
      <c r="AD21" s="140">
        <f>SUM(AD23:AD37)</f>
        <v>0</v>
      </c>
      <c r="AH21" s="71" t="s">
        <v>85</v>
      </c>
      <c r="AI21" s="72" t="s">
        <v>137</v>
      </c>
    </row>
    <row r="22" spans="1:35" ht="39" customHeight="1" x14ac:dyDescent="0.35">
      <c r="A22" s="86" t="s">
        <v>15</v>
      </c>
      <c r="B22" s="87" t="s">
        <v>16</v>
      </c>
      <c r="C22" s="87" t="s">
        <v>45</v>
      </c>
      <c r="D22" s="87" t="s">
        <v>22</v>
      </c>
      <c r="E22" s="87" t="s">
        <v>44</v>
      </c>
      <c r="F22" s="88" t="s">
        <v>34</v>
      </c>
      <c r="G22" s="88" t="s">
        <v>35</v>
      </c>
      <c r="H22" s="88" t="s">
        <v>4</v>
      </c>
      <c r="I22" s="88" t="s">
        <v>6</v>
      </c>
      <c r="J22" s="88" t="s">
        <v>5</v>
      </c>
      <c r="K22" s="88" t="s">
        <v>26</v>
      </c>
      <c r="L22" s="88" t="s">
        <v>38</v>
      </c>
      <c r="M22" s="88" t="s">
        <v>39</v>
      </c>
      <c r="N22" s="88" t="s">
        <v>37</v>
      </c>
      <c r="O22" s="88" t="s">
        <v>36</v>
      </c>
      <c r="P22" s="88" t="s">
        <v>41</v>
      </c>
      <c r="Q22" s="88" t="s">
        <v>40</v>
      </c>
      <c r="R22" s="88" t="s">
        <v>23</v>
      </c>
      <c r="S22" s="88" t="s">
        <v>0</v>
      </c>
      <c r="T22" s="88" t="s">
        <v>1</v>
      </c>
      <c r="U22" s="88" t="s">
        <v>2</v>
      </c>
      <c r="V22" s="88" t="s">
        <v>3</v>
      </c>
      <c r="W22" s="89" t="s">
        <v>19</v>
      </c>
      <c r="X22" s="88" t="s">
        <v>117</v>
      </c>
      <c r="Y22" s="90"/>
      <c r="Z22" s="90"/>
      <c r="AA22" s="91" t="s">
        <v>38</v>
      </c>
      <c r="AB22" s="91" t="s">
        <v>39</v>
      </c>
      <c r="AC22" s="91" t="s">
        <v>41</v>
      </c>
      <c r="AD22" s="100" t="s">
        <v>115</v>
      </c>
      <c r="AH22" s="75" t="s">
        <v>86</v>
      </c>
      <c r="AI22" s="76" t="s">
        <v>138</v>
      </c>
    </row>
    <row r="23" spans="1:35" ht="15" customHeight="1" x14ac:dyDescent="0.35">
      <c r="A23" s="121"/>
      <c r="B23" s="122"/>
      <c r="C23" s="121"/>
      <c r="D23" s="123" t="str">
        <f>_xlfn.IFNA(IF(VLOOKUP(TblTrvlDetails12151214[[#This Row],[Location]],TblDom13161315[],2,FALSE)&lt;&gt;"International","D",IF(VLOOKUP(TblTrvlDetails12151214[[#This Row],[Location]],TblDom13161315[],2,FALSE)="International","I","")),"")</f>
        <v/>
      </c>
      <c r="E23"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3" s="124"/>
      <c r="G23" s="125">
        <v>0</v>
      </c>
      <c r="H23" s="125">
        <v>0</v>
      </c>
      <c r="I23" s="125">
        <v>0</v>
      </c>
      <c r="J23" s="125">
        <v>0</v>
      </c>
      <c r="K23"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3" s="126"/>
      <c r="M23" s="126"/>
      <c r="N23" s="122"/>
      <c r="O23" s="126"/>
      <c r="P23" s="126"/>
      <c r="Q23" s="126"/>
      <c r="R23" s="136">
        <f>IF(ISBLANK(TblTrvlDetails12151214[[#This Row],[Location]]),0,IF(TblTrvlDetails12151214[[#This Row],[D/I]]="I",VLOOKUP(TblTrvlDetails12151214[[#This Row],[Location]],TblDom13161315[],3,FALSE),VLOOKUP(TblTrvlDetails12151214[[#This Row],[Location]],TblDom13161315[],2,FALSE)))</f>
        <v>0</v>
      </c>
      <c r="S23"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3"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3"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3"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3" s="137">
        <f>IFERROR(SUM(K23:M23,O23:Q23,(TblTrvlDetails12151214[[#This Row],[Miles*]]*VLOOKUP("Car Mileage",TblTransport[#All],2,FALSE))),"")</f>
        <v>0</v>
      </c>
      <c r="X23" s="127">
        <v>0</v>
      </c>
      <c r="Y23" s="128"/>
      <c r="Z23" s="128"/>
      <c r="AA23" s="129"/>
      <c r="AB23" s="129"/>
      <c r="AC23" s="129"/>
      <c r="AD23" s="130"/>
      <c r="AH23" s="71" t="s">
        <v>87</v>
      </c>
      <c r="AI23" s="72" t="s">
        <v>139</v>
      </c>
    </row>
    <row r="24" spans="1:35" ht="15" customHeight="1" x14ac:dyDescent="0.35">
      <c r="A24" s="121"/>
      <c r="B24" s="122"/>
      <c r="C24" s="121"/>
      <c r="D24" s="123" t="str">
        <f>_xlfn.IFNA(IF(VLOOKUP(TblTrvlDetails12151214[[#This Row],[Location]],TblDom13161315[],2,FALSE)&lt;&gt;"International","D",IF(VLOOKUP(TblTrvlDetails12151214[[#This Row],[Location]],TblDom13161315[],2,FALSE)="International","I","")),"")</f>
        <v/>
      </c>
      <c r="E24"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4" s="124"/>
      <c r="G24" s="125">
        <v>0</v>
      </c>
      <c r="H24" s="125">
        <v>0</v>
      </c>
      <c r="I24" s="125">
        <v>0</v>
      </c>
      <c r="J24" s="125">
        <v>0</v>
      </c>
      <c r="K24"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4" s="126"/>
      <c r="M24" s="126"/>
      <c r="N24" s="122"/>
      <c r="O24" s="126"/>
      <c r="P24" s="126"/>
      <c r="Q24" s="126"/>
      <c r="R24" s="136">
        <f>IF(ISBLANK(TblTrvlDetails12151214[[#This Row],[Location]]),0,IF(TblTrvlDetails12151214[[#This Row],[D/I]]="I",VLOOKUP(TblTrvlDetails12151214[[#This Row],[Location]],TblDom13161315[],3,FALSE),VLOOKUP(TblTrvlDetails12151214[[#This Row],[Location]],TblDom13161315[],2,FALSE)))</f>
        <v>0</v>
      </c>
      <c r="S24"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4"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4"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4"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4" s="137">
        <f>IFERROR(SUM(K24:M24,O24:Q24,(TblTrvlDetails12151214[[#This Row],[Miles*]]*VLOOKUP("Car Mileage",TblTransport[#All],2,FALSE))),"")</f>
        <v>0</v>
      </c>
      <c r="X24" s="127">
        <v>0</v>
      </c>
      <c r="Y24" s="128"/>
      <c r="Z24" s="128"/>
      <c r="AA24" s="129"/>
      <c r="AB24" s="129"/>
      <c r="AC24" s="129"/>
      <c r="AD24" s="130"/>
      <c r="AH24" s="75" t="s">
        <v>88</v>
      </c>
      <c r="AI24" s="76" t="s">
        <v>89</v>
      </c>
    </row>
    <row r="25" spans="1:35" ht="15" customHeight="1" x14ac:dyDescent="0.35">
      <c r="A25" s="121"/>
      <c r="B25" s="122"/>
      <c r="C25" s="121"/>
      <c r="D25" s="123" t="str">
        <f>_xlfn.IFNA(IF(VLOOKUP(TblTrvlDetails12151214[[#This Row],[Location]],TblDom13161315[],2,FALSE)&lt;&gt;"International","D",IF(VLOOKUP(TblTrvlDetails12151214[[#This Row],[Location]],TblDom13161315[],2,FALSE)="International","I","")),"")</f>
        <v/>
      </c>
      <c r="E25"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5" s="124"/>
      <c r="G25" s="125">
        <v>0</v>
      </c>
      <c r="H25" s="125">
        <v>0</v>
      </c>
      <c r="I25" s="125">
        <v>0</v>
      </c>
      <c r="J25" s="125">
        <v>0</v>
      </c>
      <c r="K25"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5" s="126"/>
      <c r="M25" s="126"/>
      <c r="N25" s="122"/>
      <c r="O25" s="126"/>
      <c r="P25" s="126"/>
      <c r="Q25" s="126"/>
      <c r="R25" s="136">
        <f>IF(ISBLANK(TblTrvlDetails12151214[[#This Row],[Location]]),0,IF(TblTrvlDetails12151214[[#This Row],[D/I]]="I",VLOOKUP(TblTrvlDetails12151214[[#This Row],[Location]],TblDom13161315[],3,FALSE),VLOOKUP(TblTrvlDetails12151214[[#This Row],[Location]],TblDom13161315[],2,FALSE)))</f>
        <v>0</v>
      </c>
      <c r="S25"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5"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5"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5"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5" s="137">
        <f>IFERROR(SUM(K25:M25,O25:Q25,(TblTrvlDetails12151214[[#This Row],[Miles*]]*VLOOKUP("Car Mileage",TblTransport[#All],2,FALSE))),"")</f>
        <v>0</v>
      </c>
      <c r="X25" s="127">
        <v>0</v>
      </c>
      <c r="Y25" s="128"/>
      <c r="Z25" s="128"/>
      <c r="AA25" s="129"/>
      <c r="AB25" s="129"/>
      <c r="AC25" s="129"/>
      <c r="AD25" s="130"/>
      <c r="AH25" s="71" t="s">
        <v>90</v>
      </c>
      <c r="AI25" s="72" t="s">
        <v>140</v>
      </c>
    </row>
    <row r="26" spans="1:35" ht="15" customHeight="1" x14ac:dyDescent="0.35">
      <c r="A26" s="121"/>
      <c r="B26" s="122"/>
      <c r="C26" s="121"/>
      <c r="D26" s="123" t="str">
        <f>_xlfn.IFNA(IF(VLOOKUP(TblTrvlDetails12151214[[#This Row],[Location]],TblDom13161315[],2,FALSE)&lt;&gt;"International","D",IF(VLOOKUP(TblTrvlDetails12151214[[#This Row],[Location]],TblDom13161315[],2,FALSE)="International","I","")),"")</f>
        <v/>
      </c>
      <c r="E26"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6" s="124"/>
      <c r="G26" s="125">
        <v>0</v>
      </c>
      <c r="H26" s="125">
        <v>0</v>
      </c>
      <c r="I26" s="125">
        <v>0</v>
      </c>
      <c r="J26" s="125">
        <v>0</v>
      </c>
      <c r="K26"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6" s="126"/>
      <c r="M26" s="126"/>
      <c r="N26" s="122"/>
      <c r="O26" s="126"/>
      <c r="P26" s="126"/>
      <c r="Q26" s="126"/>
      <c r="R26" s="136">
        <f>IF(ISBLANK(TblTrvlDetails12151214[[#This Row],[Location]]),0,IF(TblTrvlDetails12151214[[#This Row],[D/I]]="I",VLOOKUP(TblTrvlDetails12151214[[#This Row],[Location]],TblDom13161315[],3,FALSE),VLOOKUP(TblTrvlDetails12151214[[#This Row],[Location]],TblDom13161315[],2,FALSE)))</f>
        <v>0</v>
      </c>
      <c r="S26"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6"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6"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6"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6" s="137">
        <f>IFERROR(SUM(K26:M26,O26:Q26,(TblTrvlDetails12151214[[#This Row],[Miles*]]*VLOOKUP("Car Mileage",TblTransport[#All],2,FALSE))),"")</f>
        <v>0</v>
      </c>
      <c r="X26" s="127">
        <v>0</v>
      </c>
      <c r="Y26" s="128"/>
      <c r="Z26" s="128"/>
      <c r="AA26" s="129"/>
      <c r="AB26" s="129"/>
      <c r="AC26" s="129"/>
      <c r="AD26" s="130"/>
      <c r="AH26" s="75" t="s">
        <v>91</v>
      </c>
      <c r="AI26" s="76" t="s">
        <v>141</v>
      </c>
    </row>
    <row r="27" spans="1:35" ht="15" customHeight="1" x14ac:dyDescent="0.35">
      <c r="A27" s="121"/>
      <c r="B27" s="122"/>
      <c r="C27" s="121"/>
      <c r="D27" s="123" t="str">
        <f>_xlfn.IFNA(IF(VLOOKUP(TblTrvlDetails12151214[[#This Row],[Location]],TblDom13161315[],2,FALSE)&lt;&gt;"International","D",IF(VLOOKUP(TblTrvlDetails12151214[[#This Row],[Location]],TblDom13161315[],2,FALSE)="International","I","")),"")</f>
        <v/>
      </c>
      <c r="E27"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7" s="124"/>
      <c r="G27" s="125">
        <v>0</v>
      </c>
      <c r="H27" s="125">
        <v>0</v>
      </c>
      <c r="I27" s="125">
        <f>0</f>
        <v>0</v>
      </c>
      <c r="J27" s="125">
        <f>0</f>
        <v>0</v>
      </c>
      <c r="K27"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7" s="126"/>
      <c r="M27" s="126"/>
      <c r="N27" s="122"/>
      <c r="O27" s="126"/>
      <c r="P27" s="126"/>
      <c r="Q27" s="126"/>
      <c r="R27" s="136">
        <f>IF(ISBLANK(TblTrvlDetails12151214[[#This Row],[Location]]),0,IF(TblTrvlDetails12151214[[#This Row],[D/I]]="I",VLOOKUP(TblTrvlDetails12151214[[#This Row],[Location]],TblDom13161315[],3,FALSE),VLOOKUP(TblTrvlDetails12151214[[#This Row],[Location]],TblDom13161315[],2,FALSE)))</f>
        <v>0</v>
      </c>
      <c r="S27"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7"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7"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7"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7" s="137">
        <f>IFERROR(SUM(K27:M27,O27:Q27,(TblTrvlDetails12151214[[#This Row],[Miles*]]*VLOOKUP("Car Mileage",TblTransport[#All],2,FALSE))),"")</f>
        <v>0</v>
      </c>
      <c r="X27" s="127">
        <v>0</v>
      </c>
      <c r="Y27" s="128"/>
      <c r="Z27" s="128"/>
      <c r="AA27" s="129"/>
      <c r="AB27" s="129"/>
      <c r="AC27" s="129"/>
      <c r="AD27" s="130"/>
      <c r="AH27" s="71" t="s">
        <v>92</v>
      </c>
      <c r="AI27" s="72" t="s">
        <v>142</v>
      </c>
    </row>
    <row r="28" spans="1:35" ht="15" customHeight="1" x14ac:dyDescent="0.35">
      <c r="A28" s="121"/>
      <c r="B28" s="122"/>
      <c r="C28" s="121"/>
      <c r="D28" s="123" t="str">
        <f>_xlfn.IFNA(IF(VLOOKUP(TblTrvlDetails12151214[[#This Row],[Location]],TblDom13161315[],2,FALSE)&lt;&gt;"International","D",IF(VLOOKUP(TblTrvlDetails12151214[[#This Row],[Location]],TblDom13161315[],2,FALSE)="International","I","")),"")</f>
        <v/>
      </c>
      <c r="E28"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8" s="124"/>
      <c r="G28" s="125">
        <f>0</f>
        <v>0</v>
      </c>
      <c r="H28" s="125">
        <f>0</f>
        <v>0</v>
      </c>
      <c r="I28" s="125">
        <f>0</f>
        <v>0</v>
      </c>
      <c r="J28" s="125">
        <f>0</f>
        <v>0</v>
      </c>
      <c r="K28"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8" s="126"/>
      <c r="M28" s="126"/>
      <c r="N28" s="122"/>
      <c r="O28" s="126"/>
      <c r="P28" s="126"/>
      <c r="Q28" s="126"/>
      <c r="R28" s="136">
        <f>IF(ISBLANK(TblTrvlDetails12151214[[#This Row],[Location]]),0,IF(TblTrvlDetails12151214[[#This Row],[D/I]]="I",VLOOKUP(TblTrvlDetails12151214[[#This Row],[Location]],TblDom13161315[],3,FALSE),VLOOKUP(TblTrvlDetails12151214[[#This Row],[Location]],TblDom13161315[],2,FALSE)))</f>
        <v>0</v>
      </c>
      <c r="S28"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8"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8"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8"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8" s="137">
        <f>IFERROR(SUM(K28:M28,O28:Q28,(TblTrvlDetails12151214[[#This Row],[Miles*]]*VLOOKUP("Car Mileage",TblTransport[#All],2,FALSE))),"")</f>
        <v>0</v>
      </c>
      <c r="X28" s="127">
        <v>0</v>
      </c>
      <c r="Y28" s="128"/>
      <c r="Z28" s="128"/>
      <c r="AA28" s="129"/>
      <c r="AB28" s="129"/>
      <c r="AC28" s="129"/>
      <c r="AD28" s="130"/>
      <c r="AH28" s="75" t="s">
        <v>93</v>
      </c>
      <c r="AI28" s="76" t="s">
        <v>143</v>
      </c>
    </row>
    <row r="29" spans="1:35" ht="15" customHeight="1" x14ac:dyDescent="0.35">
      <c r="A29" s="121"/>
      <c r="B29" s="122"/>
      <c r="C29" s="121"/>
      <c r="D29" s="123" t="str">
        <f>_xlfn.IFNA(IF(VLOOKUP(TblTrvlDetails12151214[[#This Row],[Location]],TblDom13161315[],2,FALSE)&lt;&gt;"International","D",IF(VLOOKUP(TblTrvlDetails12151214[[#This Row],[Location]],TblDom13161315[],2,FALSE)="International","I","")),"")</f>
        <v/>
      </c>
      <c r="E29"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29" s="124"/>
      <c r="G29" s="125">
        <f>0</f>
        <v>0</v>
      </c>
      <c r="H29" s="125">
        <f>0</f>
        <v>0</v>
      </c>
      <c r="I29" s="125">
        <f>0</f>
        <v>0</v>
      </c>
      <c r="J29" s="125">
        <f>0</f>
        <v>0</v>
      </c>
      <c r="K29"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29" s="126"/>
      <c r="M29" s="126"/>
      <c r="N29" s="122"/>
      <c r="O29" s="126"/>
      <c r="P29" s="126"/>
      <c r="Q29" s="126"/>
      <c r="R29" s="136">
        <f>IF(ISBLANK(TblTrvlDetails12151214[[#This Row],[Location]]),0,IF(TblTrvlDetails12151214[[#This Row],[D/I]]="I",VLOOKUP(TblTrvlDetails12151214[[#This Row],[Location]],TblDom13161315[],3,FALSE),VLOOKUP(TblTrvlDetails12151214[[#This Row],[Location]],TblDom13161315[],2,FALSE)))</f>
        <v>0</v>
      </c>
      <c r="S29"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29"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29"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29"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29" s="137">
        <f>IFERROR(SUM(K29:M29,O29:Q29,(TblTrvlDetails12151214[[#This Row],[Miles*]]*VLOOKUP("Car Mileage",TblTransport[#All],2,FALSE))),"")</f>
        <v>0</v>
      </c>
      <c r="X29" s="127">
        <v>0</v>
      </c>
      <c r="Y29" s="128"/>
      <c r="Z29" s="128"/>
      <c r="AA29" s="129"/>
      <c r="AB29" s="129"/>
      <c r="AC29" s="129"/>
      <c r="AD29" s="130"/>
      <c r="AH29" s="71" t="s">
        <v>94</v>
      </c>
      <c r="AI29" s="72" t="s">
        <v>95</v>
      </c>
    </row>
    <row r="30" spans="1:35" ht="15" customHeight="1" x14ac:dyDescent="0.35">
      <c r="A30" s="121"/>
      <c r="B30" s="122"/>
      <c r="C30" s="121"/>
      <c r="D30" s="123" t="str">
        <f>_xlfn.IFNA(IF(VLOOKUP(TblTrvlDetails12151214[[#This Row],[Location]],TblDom13161315[],2,FALSE)&lt;&gt;"International","D",IF(VLOOKUP(TblTrvlDetails12151214[[#This Row],[Location]],TblDom13161315[],2,FALSE)="International","I","")),"")</f>
        <v/>
      </c>
      <c r="E30"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0" s="124"/>
      <c r="G30" s="125">
        <f>0</f>
        <v>0</v>
      </c>
      <c r="H30" s="125">
        <f>0</f>
        <v>0</v>
      </c>
      <c r="I30" s="125">
        <f>0</f>
        <v>0</v>
      </c>
      <c r="J30" s="125">
        <f>0</f>
        <v>0</v>
      </c>
      <c r="K30"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0" s="126"/>
      <c r="M30" s="126"/>
      <c r="N30" s="122"/>
      <c r="O30" s="126"/>
      <c r="P30" s="126"/>
      <c r="Q30" s="126"/>
      <c r="R30" s="136">
        <f>IF(ISBLANK(TblTrvlDetails12151214[[#This Row],[Location]]),0,IF(TblTrvlDetails12151214[[#This Row],[D/I]]="I",VLOOKUP(TblTrvlDetails12151214[[#This Row],[Location]],TblDom13161315[],3,FALSE),VLOOKUP(TblTrvlDetails12151214[[#This Row],[Location]],TblDom13161315[],2,FALSE)))</f>
        <v>0</v>
      </c>
      <c r="S30"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0"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0"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0"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0" s="137">
        <f>IFERROR(SUM(K30:M30,O30:Q30,(TblTrvlDetails12151214[[#This Row],[Miles*]]*VLOOKUP("Car Mileage",TblTransport[#All],2,FALSE))),"")</f>
        <v>0</v>
      </c>
      <c r="X30" s="127">
        <v>0</v>
      </c>
      <c r="Y30" s="128"/>
      <c r="Z30" s="128"/>
      <c r="AA30" s="129"/>
      <c r="AB30" s="129"/>
      <c r="AC30" s="129"/>
      <c r="AD30" s="130"/>
      <c r="AH30" s="75" t="s">
        <v>96</v>
      </c>
      <c r="AI30" s="76" t="s">
        <v>97</v>
      </c>
    </row>
    <row r="31" spans="1:35" ht="15" customHeight="1" x14ac:dyDescent="0.35">
      <c r="A31" s="121"/>
      <c r="B31" s="122"/>
      <c r="C31" s="121"/>
      <c r="D31" s="123" t="str">
        <f>_xlfn.IFNA(IF(VLOOKUP(TblTrvlDetails12151214[[#This Row],[Location]],TblDom13161315[],2,FALSE)&lt;&gt;"International","D",IF(VLOOKUP(TblTrvlDetails12151214[[#This Row],[Location]],TblDom13161315[],2,FALSE)="International","I","")),"")</f>
        <v/>
      </c>
      <c r="E31"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1" s="124"/>
      <c r="G31" s="125">
        <f>0</f>
        <v>0</v>
      </c>
      <c r="H31" s="125">
        <f>0</f>
        <v>0</v>
      </c>
      <c r="I31" s="125">
        <f>0</f>
        <v>0</v>
      </c>
      <c r="J31" s="125">
        <f>0</f>
        <v>0</v>
      </c>
      <c r="K31"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1" s="126"/>
      <c r="M31" s="126"/>
      <c r="N31" s="122"/>
      <c r="O31" s="126"/>
      <c r="P31" s="126"/>
      <c r="Q31" s="126"/>
      <c r="R31" s="136">
        <f>IF(ISBLANK(TblTrvlDetails12151214[[#This Row],[Location]]),0,IF(TblTrvlDetails12151214[[#This Row],[D/I]]="I",VLOOKUP(TblTrvlDetails12151214[[#This Row],[Location]],TblDom13161315[],3,FALSE),VLOOKUP(TblTrvlDetails12151214[[#This Row],[Location]],TblDom13161315[],2,FALSE)))</f>
        <v>0</v>
      </c>
      <c r="S31"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1"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1"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1"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1" s="137">
        <f>IFERROR(SUM(K31:M31,O31:Q31,(TblTrvlDetails12151214[[#This Row],[Miles*]]*VLOOKUP("Car Mileage",TblTransport[#All],2,FALSE))),"")</f>
        <v>0</v>
      </c>
      <c r="X31" s="127">
        <v>0</v>
      </c>
      <c r="Y31" s="128"/>
      <c r="Z31" s="128"/>
      <c r="AA31" s="129"/>
      <c r="AB31" s="129"/>
      <c r="AC31" s="129"/>
      <c r="AD31" s="130"/>
      <c r="AH31" s="71" t="s">
        <v>98</v>
      </c>
      <c r="AI31" s="72" t="s">
        <v>144</v>
      </c>
    </row>
    <row r="32" spans="1:35" ht="15" customHeight="1" x14ac:dyDescent="0.35">
      <c r="A32" s="121"/>
      <c r="B32" s="122"/>
      <c r="C32" s="121"/>
      <c r="D32" s="123" t="str">
        <f>_xlfn.IFNA(IF(VLOOKUP(TblTrvlDetails12151214[[#This Row],[Location]],TblDom13161315[],2,FALSE)&lt;&gt;"International","D",IF(VLOOKUP(TblTrvlDetails12151214[[#This Row],[Location]],TblDom13161315[],2,FALSE)="International","I","")),"")</f>
        <v/>
      </c>
      <c r="E32"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2" s="124"/>
      <c r="G32" s="125">
        <f>0</f>
        <v>0</v>
      </c>
      <c r="H32" s="125">
        <f>0</f>
        <v>0</v>
      </c>
      <c r="I32" s="125">
        <f>0</f>
        <v>0</v>
      </c>
      <c r="J32" s="125">
        <f>0</f>
        <v>0</v>
      </c>
      <c r="K32"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2" s="126"/>
      <c r="M32" s="126"/>
      <c r="N32" s="122"/>
      <c r="O32" s="126"/>
      <c r="P32" s="126"/>
      <c r="Q32" s="126"/>
      <c r="R32" s="136">
        <f>IF(ISBLANK(TblTrvlDetails12151214[[#This Row],[Location]]),0,IF(TblTrvlDetails12151214[[#This Row],[D/I]]="I",VLOOKUP(TblTrvlDetails12151214[[#This Row],[Location]],TblDom13161315[],3,FALSE),VLOOKUP(TblTrvlDetails12151214[[#This Row],[Location]],TblDom13161315[],2,FALSE)))</f>
        <v>0</v>
      </c>
      <c r="S32"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2"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2"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2"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2" s="137">
        <f>IFERROR(SUM(K32:M32,O32:Q32,(TblTrvlDetails12151214[[#This Row],[Miles*]]*VLOOKUP("Car Mileage",TblTransport[#All],2,FALSE))),"")</f>
        <v>0</v>
      </c>
      <c r="X32" s="127">
        <v>0</v>
      </c>
      <c r="Y32" s="128"/>
      <c r="Z32" s="128"/>
      <c r="AA32" s="129"/>
      <c r="AB32" s="129"/>
      <c r="AC32" s="129"/>
      <c r="AD32" s="129"/>
      <c r="AH32" s="75" t="s">
        <v>99</v>
      </c>
      <c r="AI32" s="76" t="s">
        <v>100</v>
      </c>
    </row>
    <row r="33" spans="1:35" ht="15" customHeight="1" x14ac:dyDescent="0.35">
      <c r="A33" s="121"/>
      <c r="B33" s="122"/>
      <c r="C33" s="121"/>
      <c r="D33" s="123" t="str">
        <f>_xlfn.IFNA(IF(VLOOKUP(TblTrvlDetails12151214[[#This Row],[Location]],TblDom13161315[],2,FALSE)&lt;&gt;"International","D",IF(VLOOKUP(TblTrvlDetails12151214[[#This Row],[Location]],TblDom13161315[],2,FALSE)="International","I","")),"")</f>
        <v/>
      </c>
      <c r="E33"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3" s="124"/>
      <c r="G33" s="125">
        <f>0</f>
        <v>0</v>
      </c>
      <c r="H33" s="125">
        <f>0</f>
        <v>0</v>
      </c>
      <c r="I33" s="125">
        <f>0</f>
        <v>0</v>
      </c>
      <c r="J33" s="125">
        <f>0</f>
        <v>0</v>
      </c>
      <c r="K33"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3" s="126"/>
      <c r="M33" s="126"/>
      <c r="N33" s="122"/>
      <c r="O33" s="126"/>
      <c r="P33" s="126"/>
      <c r="Q33" s="126"/>
      <c r="R33" s="136">
        <f>IF(ISBLANK(TblTrvlDetails12151214[[#This Row],[Location]]),0,IF(TblTrvlDetails12151214[[#This Row],[D/I]]="I",VLOOKUP(TblTrvlDetails12151214[[#This Row],[Location]],TblDom13161315[],3,FALSE),VLOOKUP(TblTrvlDetails12151214[[#This Row],[Location]],TblDom13161315[],2,FALSE)))</f>
        <v>0</v>
      </c>
      <c r="S33"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3"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3"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3"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3" s="137">
        <f>IFERROR(SUM(K33:M33,O33:Q33,(TblTrvlDetails12151214[[#This Row],[Miles*]]*VLOOKUP("Car Mileage",TblTransport[#All],2,FALSE))),"")</f>
        <v>0</v>
      </c>
      <c r="X33" s="127">
        <v>0</v>
      </c>
      <c r="Y33" s="128"/>
      <c r="Z33" s="128"/>
      <c r="AA33" s="129"/>
      <c r="AB33" s="129"/>
      <c r="AC33" s="129"/>
      <c r="AD33" s="129"/>
      <c r="AH33" s="71" t="s">
        <v>101</v>
      </c>
      <c r="AI33" s="72" t="s">
        <v>102</v>
      </c>
    </row>
    <row r="34" spans="1:35" ht="15" customHeight="1" x14ac:dyDescent="0.35">
      <c r="A34" s="121"/>
      <c r="B34" s="122"/>
      <c r="C34" s="121"/>
      <c r="D34" s="123" t="str">
        <f>_xlfn.IFNA(IF(VLOOKUP(TblTrvlDetails12151214[[#This Row],[Location]],TblDom13161315[],2,FALSE)&lt;&gt;"International","D",IF(VLOOKUP(TblTrvlDetails12151214[[#This Row],[Location]],TblDom13161315[],2,FALSE)="International","I","")),"")</f>
        <v/>
      </c>
      <c r="E34"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4" s="124"/>
      <c r="G34" s="125">
        <f>0</f>
        <v>0</v>
      </c>
      <c r="H34" s="125">
        <f>0</f>
        <v>0</v>
      </c>
      <c r="I34" s="125">
        <f>0</f>
        <v>0</v>
      </c>
      <c r="J34" s="125">
        <f>0</f>
        <v>0</v>
      </c>
      <c r="K34"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4" s="126"/>
      <c r="M34" s="126"/>
      <c r="N34" s="122"/>
      <c r="O34" s="126"/>
      <c r="P34" s="126"/>
      <c r="Q34" s="126"/>
      <c r="R34" s="136">
        <f>IF(ISBLANK(TblTrvlDetails12151214[[#This Row],[Location]]),0,IF(TblTrvlDetails12151214[[#This Row],[D/I]]="I",VLOOKUP(TblTrvlDetails12151214[[#This Row],[Location]],TblDom13161315[],3,FALSE),VLOOKUP(TblTrvlDetails12151214[[#This Row],[Location]],TblDom13161315[],2,FALSE)))</f>
        <v>0</v>
      </c>
      <c r="S34"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4"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4"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4"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4" s="137">
        <f>IFERROR(SUM(K34:M34,O34:Q34,(TblTrvlDetails12151214[[#This Row],[Miles*]]*VLOOKUP("Car Mileage",TblTransport[#All],2,FALSE))),"")</f>
        <v>0</v>
      </c>
      <c r="X34" s="127">
        <v>0</v>
      </c>
      <c r="Y34" s="128"/>
      <c r="Z34" s="128"/>
      <c r="AA34" s="129"/>
      <c r="AB34" s="129"/>
      <c r="AC34" s="129"/>
      <c r="AD34" s="129"/>
      <c r="AH34" s="75" t="s">
        <v>103</v>
      </c>
      <c r="AI34" s="76" t="s">
        <v>104</v>
      </c>
    </row>
    <row r="35" spans="1:35" ht="15" customHeight="1" x14ac:dyDescent="0.35">
      <c r="A35" s="121"/>
      <c r="B35" s="122"/>
      <c r="C35" s="121"/>
      <c r="D35" s="123" t="str">
        <f>_xlfn.IFNA(IF(VLOOKUP(TblTrvlDetails12151214[[#This Row],[Location]],TblDom13161315[],2,FALSE)&lt;&gt;"International","D",IF(VLOOKUP(TblTrvlDetails12151214[[#This Row],[Location]],TblDom13161315[],2,FALSE)="International","I","")),"")</f>
        <v/>
      </c>
      <c r="E35"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5" s="124"/>
      <c r="G35" s="125">
        <f>0</f>
        <v>0</v>
      </c>
      <c r="H35" s="125">
        <f>0</f>
        <v>0</v>
      </c>
      <c r="I35" s="125">
        <f>0</f>
        <v>0</v>
      </c>
      <c r="J35" s="125">
        <f>0</f>
        <v>0</v>
      </c>
      <c r="K35"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5" s="126"/>
      <c r="M35" s="126"/>
      <c r="N35" s="122"/>
      <c r="O35" s="126"/>
      <c r="P35" s="126"/>
      <c r="Q35" s="126"/>
      <c r="R35" s="136">
        <f>IF(ISBLANK(TblTrvlDetails12151214[[#This Row],[Location]]),0,IF(TblTrvlDetails12151214[[#This Row],[D/I]]="I",VLOOKUP(TblTrvlDetails12151214[[#This Row],[Location]],TblDom13161315[],3,FALSE),VLOOKUP(TblTrvlDetails12151214[[#This Row],[Location]],TblDom13161315[],2,FALSE)))</f>
        <v>0</v>
      </c>
      <c r="S35"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5"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5"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5"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5" s="137">
        <f>IFERROR(SUM(K35:M35,O35:Q35,(TblTrvlDetails12151214[[#This Row],[Miles*]]*VLOOKUP("Car Mileage",TblTransport[#All],2,FALSE))),"")</f>
        <v>0</v>
      </c>
      <c r="X35" s="127">
        <v>0</v>
      </c>
      <c r="Y35" s="128"/>
      <c r="Z35" s="128"/>
      <c r="AA35" s="129"/>
      <c r="AB35" s="129"/>
      <c r="AC35" s="129"/>
      <c r="AD35" s="129"/>
      <c r="AH35" s="44" t="s">
        <v>146</v>
      </c>
      <c r="AI35" s="44" t="s">
        <v>147</v>
      </c>
    </row>
    <row r="36" spans="1:35" ht="15" customHeight="1" x14ac:dyDescent="0.35">
      <c r="A36" s="121"/>
      <c r="B36" s="122"/>
      <c r="C36" s="121"/>
      <c r="D36" s="123" t="str">
        <f>_xlfn.IFNA(IF(VLOOKUP(TblTrvlDetails12151214[[#This Row],[Location]],TblDom13161315[],2,FALSE)&lt;&gt;"International","D",IF(VLOOKUP(TblTrvlDetails12151214[[#This Row],[Location]],TblDom13161315[],2,FALSE)="International","I","")),"")</f>
        <v/>
      </c>
      <c r="E36"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6" s="124"/>
      <c r="G36" s="125">
        <f>0</f>
        <v>0</v>
      </c>
      <c r="H36" s="125">
        <f>0</f>
        <v>0</v>
      </c>
      <c r="I36" s="125">
        <f>0</f>
        <v>0</v>
      </c>
      <c r="J36" s="125">
        <f>0</f>
        <v>0</v>
      </c>
      <c r="K36"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6" s="126"/>
      <c r="M36" s="126"/>
      <c r="N36" s="122"/>
      <c r="O36" s="126"/>
      <c r="P36" s="126"/>
      <c r="Q36" s="126"/>
      <c r="R36" s="136">
        <f>IF(ISBLANK(TblTrvlDetails12151214[[#This Row],[Location]]),0,IF(TblTrvlDetails12151214[[#This Row],[D/I]]="I",VLOOKUP(TblTrvlDetails12151214[[#This Row],[Location]],TblDom13161315[],3,FALSE),VLOOKUP(TblTrvlDetails12151214[[#This Row],[Location]],TblDom13161315[],2,FALSE)))</f>
        <v>0</v>
      </c>
      <c r="S36"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6"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6"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6"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6" s="137">
        <f>IFERROR(SUM(K36:M36,O36:Q36,(TblTrvlDetails12151214[[#This Row],[Miles*]]*VLOOKUP("Car Mileage",TblTransport[#All],2,FALSE))),"")</f>
        <v>0</v>
      </c>
      <c r="X36" s="127">
        <v>0</v>
      </c>
      <c r="Y36" s="128"/>
      <c r="Z36" s="128"/>
      <c r="AA36" s="129"/>
      <c r="AB36" s="129"/>
      <c r="AC36" s="129"/>
      <c r="AD36" s="129"/>
      <c r="AH36" s="44" t="s">
        <v>149</v>
      </c>
      <c r="AI36" s="44" t="s">
        <v>148</v>
      </c>
    </row>
    <row r="37" spans="1:35" ht="15" customHeight="1" x14ac:dyDescent="0.35">
      <c r="A37" s="121"/>
      <c r="B37" s="122"/>
      <c r="C37" s="121"/>
      <c r="D37" s="123" t="str">
        <f>_xlfn.IFNA(IF(VLOOKUP(TblTrvlDetails12151214[[#This Row],[Location]],TblDom13161315[],2,FALSE)&lt;&gt;"International","D",IF(VLOOKUP(TblTrvlDetails12151214[[#This Row],[Location]],TblDom13161315[],2,FALSE)="International","I","")),"")</f>
        <v/>
      </c>
      <c r="E37" s="133">
        <f>IFERROR(
IF(AND(ISBLANK(TblTrvlDetails12151214[[#This Row],[Rate Type]])),0,(
IF((TblTrvlDetails12151214[[#This Row],[Rate Type]])="Not Claiming Per Diem",0,(
IF(AND(TblTrvlDetails12151214[[#This Row],[Rate Type]]=Data!$AA$4,(OR(ISBLANK(TblTrvlDetails12151214[[#This Row],[Location]]),VLOOKUP(TblTrvlDetails12151214[[#This Row],[Location]],TblDom13161315[],2,FALSE)="International"))), VLOOKUP(TblTrvlDetails12151214[[#This Row],[Location]],TblDom13161315[],3,FALSE)*0.75,
IF(AND(TblTrvlDetails12151214[[#This Row],[Rate Type]]=Data!$AA$4,(OR(ISBLANK(TblTrvlDetails12151214[[#This Row],[Location]]),VLOOKUP(TblTrvlDetails12151214[[#This Row],[Location]],TblDom13161315[],2,FALSE)&lt;=92))), VLOOKUP(TblTrvlDetails12151214[[#This Row],[Location]],TblDom13161315[],2,FALSE)*0.75,
IF(AND(TblTrvlDetails12151214[[#This Row],[Rate Type]]=Data!$AA$5,(OR(ISBLANK(TblTrvlDetails12151214[[#This Row],[Location]]),VLOOKUP(TblTrvlDetails12151214[[#This Row],[Location]],TblDom13161315[],2,FALSE)="International"))), VLOOKUP(TblTrvlDetails12151214[[#This Row],[Location]],TblDom13161315[],3,FALSE),
IF(AND(TblTrvlDetails12151214[[#This Row],[Rate Type]]=Data!$AA$5,(OR(ISBLANK(TblTrvlDetails12151214[[#This Row],[Location]]),VLOOKUP(TblTrvlDetails12151214[[#This Row],[Location]],TblDom13161315[],2,FALSE)&lt;=92))), VLOOKUP(TblTrvlDetails12151214[[#This Row],[Location]],TblDom13161315[],2,FALSE))))))))),0)</f>
        <v>0</v>
      </c>
      <c r="F37" s="124"/>
      <c r="G37" s="125">
        <f>0</f>
        <v>0</v>
      </c>
      <c r="H37" s="125">
        <f>0</f>
        <v>0</v>
      </c>
      <c r="I37" s="125">
        <f>0</f>
        <v>0</v>
      </c>
      <c r="J37" s="125">
        <f>0</f>
        <v>0</v>
      </c>
      <c r="K37" s="133">
        <f>IFERROR(SUM(IF(TblTrvlDetails12151214[[#This Row],[Personal Day?
Yes = 1]]=1,0,IF(SUM(TblTrvlDetails12151214[[#This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Row],[Dinner]]))&lt;=VALUE(TblTrvlDetails12151214[[#This Row],[Incidental Expenses]]),TblTrvlDetails12151214[[#This Row],[Incidental Expenses]],SUM(TblTrvlDetails12151214[[#This Row],[M&amp;IE Rates/Day
based on Rate Type]]-(TblTrvlDetails12151214[[#This Row],['# Provided Breakfasts]]*TblTrvlDetails12151214[[#This Row],[Breakfast]]),-(TblTrvlDetails12151214[[#This Row],['# Provided Lunches]]*TblTrvlDetails12151214[[#This Row],[Lunch]]),-(TblTrvlDetails12151214[[#This Row],['# Provided Dinners]]*TblTrvlDetails12151214[[#This Row],[Dinner]]))))),0)</f>
        <v>0</v>
      </c>
      <c r="L37" s="126"/>
      <c r="M37" s="126"/>
      <c r="N37" s="122"/>
      <c r="O37" s="126"/>
      <c r="P37" s="126"/>
      <c r="Q37" s="126"/>
      <c r="R37" s="136">
        <f>IF(ISBLANK(TblTrvlDetails12151214[[#This Row],[Location]]),0,IF(TblTrvlDetails12151214[[#This Row],[D/I]]="I",VLOOKUP(TblTrvlDetails12151214[[#This Row],[Location]],TblDom13161315[],3,FALSE),VLOOKUP(TblTrvlDetails12151214[[#This Row],[Location]],TblDom13161315[],2,FALSE)))</f>
        <v>0</v>
      </c>
      <c r="S37" s="133">
        <f>IFERROR((
IF(AND(TblTrvlDetails12151214[[#This Row],[D/I]]="I",TblTrvlDetails12151214[[#This Row],[M&amp;IE Rates/Day
based on Rate Type]]&gt;265),TblTrvlDetails12151214[[#This Row],[M&amp;IE Rates/Day
based on Rate Type]]*0.15,
IF(AND(TblTrvlDetails12151214[[#This Row],[D/I]]="I",TblTrvlDetails12151214[[#This Row],[M&amp;IE Rates/Day
based on Rate Type]]&lt;=265,TblTrvlDetails12151214[[#This Row],[Rate Type]]=Data!$AA$4),VLOOKUP(TblTrvlDetails12151214[[#This Row],[Full Amt]],TblIntl[],2,FALSE),
IF(AND(TblTrvlDetails12151214[[#This Row],[D/I]]="I",TblTrvlDetails12151214[[#This Row],[M&amp;IE Rates/Day
based on Rate Type]]&lt;=265,TblTrvlDetails12151214[[#This Row],[Rate Type]]=Data!$AA$5),VLOOKUP(TblTrvlDetails12151214[[#This Row],[Full Amt]],TblIntl[],2,FALSE),
IF(AND(TblTrvlDetails12151214[[#This Row],[D/I]]="D",TblTrvlDetails12151214[[#This Row],[Rate Type]]=Data!$AA$4),VLOOKUP(TblTrvlDetails12151214[[#This Row],[Full Amt]],TblAllRates[#All],2,FALSE),
IF(AND(TblTrvlDetails12151214[[#This Row],[D/I]]="D",TblTrvlDetails12151214[[#This Row],[Rate Type]]=Data!$AA$5),VLOOKUP(TblTrvlDetails12151214[[#This Row],[Full Amt]],TblAllRates[#All],2,FALSE),0)))))),0)</f>
        <v>0</v>
      </c>
      <c r="T37" s="133">
        <f>IFERROR((
IF(AND(TblTrvlDetails12151214[[#This Row],[D/I]]="I",TblTrvlDetails12151214[[#This Row],[M&amp;IE Rates/Day
based on Rate Type]]&gt;265),TblTrvlDetails12151214[[#This Row],[M&amp;IE Rates/Day
based on Rate Type]]*0.25,
IF(AND(TblTrvlDetails12151214[[#This Row],[D/I]]="I",TblTrvlDetails12151214[[#This Row],[M&amp;IE Rates/Day
based on Rate Type]]&lt;=265,TblTrvlDetails12151214[[#This Row],[Rate Type]]=Data!$AA$4),VLOOKUP(TblTrvlDetails12151214[[#This Row],[Full Amt]],TblIntl[],3,FALSE),
IF(AND(TblTrvlDetails12151214[[#This Row],[D/I]]="I",TblTrvlDetails12151214[[#This Row],[M&amp;IE Rates/Day
based on Rate Type]]&lt;=265,TblTrvlDetails12151214[[#This Row],[Rate Type]]=Data!$AA$5),VLOOKUP(TblTrvlDetails12151214[[#This Row],[Full Amt]],TblIntl[],3,FALSE),
IF(AND(TblTrvlDetails12151214[[#This Row],[D/I]]="D",TblTrvlDetails12151214[[#This Row],[Rate Type]]=Data!$AA$4),VLOOKUP(TblTrvlDetails12151214[[#This Row],[Full Amt]],TblAllRates[#All],3,FALSE),
IF(AND(TblTrvlDetails12151214[[#This Row],[D/I]]="D",TblTrvlDetails12151214[[#This Row],[Rate Type]]=Data!$AA$5),VLOOKUP(TblTrvlDetails12151214[[#This Row],[Full Amt]],TblAllRates[#All],3,FALSE),0)))))),0)</f>
        <v>0</v>
      </c>
      <c r="U37" s="133">
        <f>IFERROR((
IF(AND(TblTrvlDetails12151214[[#This Row],[D/I]]="I",TblTrvlDetails12151214[[#This Row],[M&amp;IE Rates/Day
based on Rate Type]]&gt;265),TblTrvlDetails12151214[[#This Row],[M&amp;IE Rates/Day
based on Rate Type]]*0.4,
IF(AND(TblTrvlDetails12151214[[#This Row],[D/I]]="I",TblTrvlDetails12151214[[#This Row],[M&amp;IE Rates/Day
based on Rate Type]]&lt;=265,TblTrvlDetails12151214[[#This Row],[Rate Type]]=Data!$AA$4),VLOOKUP(TblTrvlDetails12151214[[#This Row],[Full Amt]],TblIntl[],4,FALSE),
IF(AND(TblTrvlDetails12151214[[#This Row],[D/I]]="I",TblTrvlDetails12151214[[#This Row],[M&amp;IE Rates/Day
based on Rate Type]]&lt;=265,TblTrvlDetails12151214[[#This Row],[Rate Type]]=Data!$AA$5),VLOOKUP(TblTrvlDetails12151214[[#This Row],[Full Amt]],TblIntl[],4,FALSE),
IF(AND(TblTrvlDetails12151214[[#This Row],[D/I]]="D",TblTrvlDetails12151214[[#This Row],[Rate Type]]=Data!$AA$4),VLOOKUP(TblTrvlDetails12151214[[#This Row],[Full Amt]],TblAllRates[#All],4,FALSE),
IF(AND(TblTrvlDetails12151214[[#This Row],[D/I]]="D",TblTrvlDetails12151214[[#This Row],[Rate Type]]=Data!$AA$5),VLOOKUP(TblTrvlDetails12151214[[#This Row],[Full Amt]],TblAllRates[#All],4,FALSE),0)))))),0)</f>
        <v>0</v>
      </c>
      <c r="V37" s="133">
        <f>IFERROR((
IF(AND(TblTrvlDetails12151214[[#This Row],[D/I]]="I",TblTrvlDetails12151214[[#This Row],[M&amp;IE Rates/Day
based on Rate Type]]&gt;265),TblTrvlDetails12151214[[#This Row],[M&amp;IE Rates/Day
based on Rate Type]]*0.2,
IF(AND(TblTrvlDetails12151214[[#This Row],[D/I]]="I",TblTrvlDetails12151214[[#This Row],[M&amp;IE Rates/Day
based on Rate Type]]&lt;=265,TblTrvlDetails12151214[[#This Row],[Rate Type]]=Data!$AA$4),VLOOKUP(TblTrvlDetails12151214[[#This Row],[Full Amt]],TblIntl[],5,FALSE),
IF(AND(TblTrvlDetails12151214[[#This Row],[D/I]]="I",TblTrvlDetails12151214[[#This Row],[M&amp;IE Rates/Day
based on Rate Type]]&lt;=265,TblTrvlDetails12151214[[#This Row],[Rate Type]]=Data!$AA$5),VLOOKUP(TblTrvlDetails12151214[[#This Row],[Full Amt]],TblIntl[],5,FALSE),
IF(AND(TblTrvlDetails12151214[[#This Row],[D/I]]="D",TblTrvlDetails12151214[[#This Row],[Rate Type]]=Data!$AA$4),VLOOKUP(TblTrvlDetails12151214[[#This Row],[Full Amt]],TblAllRates[#All],5,FALSE),
IF(AND(TblTrvlDetails12151214[[#This Row],[D/I]]="D",TblTrvlDetails12151214[[#This Row],[Rate Type]]=Data!$AA$5),VLOOKUP(TblTrvlDetails12151214[[#This Row],[Full Amt]],TblAllRates[#All],5,FALSE),0)))))),0)</f>
        <v>0</v>
      </c>
      <c r="W37" s="137">
        <f>IFERROR(SUM(K37:M37,O37:Q37,(TblTrvlDetails12151214[[#This Row],[Miles*]]*VLOOKUP("Car Mileage",TblTransport[#All],2,FALSE))),"")</f>
        <v>0</v>
      </c>
      <c r="X37" s="127">
        <v>0</v>
      </c>
      <c r="Y37" s="128"/>
      <c r="Z37" s="128"/>
      <c r="AA37" s="129"/>
      <c r="AB37" s="129"/>
      <c r="AC37" s="129"/>
      <c r="AD37" s="129"/>
    </row>
    <row r="38" spans="1:35" ht="8.15" customHeight="1" x14ac:dyDescent="0.3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row>
    <row r="39" spans="1:35" ht="8.15" customHeight="1" thickBot="1" x14ac:dyDescent="0.4"/>
    <row r="40" spans="1:35" ht="19" thickBot="1" x14ac:dyDescent="0.5">
      <c r="A40" s="223" t="s">
        <v>106</v>
      </c>
      <c r="B40" s="224"/>
      <c r="C40" s="224"/>
      <c r="D40" s="224"/>
      <c r="E40" s="224"/>
      <c r="F40" s="224"/>
      <c r="G40" s="224"/>
      <c r="H40" s="224"/>
      <c r="I40" s="224"/>
      <c r="J40" s="224"/>
      <c r="K40" s="224"/>
      <c r="L40" s="224"/>
      <c r="M40" s="224"/>
      <c r="N40" s="225"/>
      <c r="Q40" s="226" t="s">
        <v>105</v>
      </c>
      <c r="R40" s="227"/>
      <c r="S40" s="227"/>
      <c r="T40" s="227"/>
      <c r="U40" s="227"/>
      <c r="V40" s="227"/>
      <c r="W40" s="227"/>
      <c r="X40" s="228"/>
    </row>
    <row r="41" spans="1:35" ht="15" customHeight="1" thickBot="1" x14ac:dyDescent="0.4">
      <c r="A41" s="229" t="s">
        <v>82</v>
      </c>
      <c r="B41" s="230"/>
      <c r="C41" s="231" t="s">
        <v>125</v>
      </c>
      <c r="D41" s="230"/>
      <c r="E41" s="231" t="s">
        <v>126</v>
      </c>
      <c r="F41" s="230"/>
      <c r="G41" s="231" t="s">
        <v>127</v>
      </c>
      <c r="H41" s="232"/>
      <c r="I41" s="229" t="s">
        <v>128</v>
      </c>
      <c r="J41" s="233"/>
      <c r="K41" s="229" t="s">
        <v>129</v>
      </c>
      <c r="L41" s="232"/>
      <c r="M41" s="234" t="s">
        <v>32</v>
      </c>
      <c r="N41" s="235"/>
      <c r="Q41" s="101"/>
      <c r="R41" s="102"/>
      <c r="S41" s="102"/>
      <c r="T41" s="102"/>
      <c r="U41" s="103"/>
      <c r="V41" s="104"/>
      <c r="W41" s="104"/>
      <c r="X41" s="105"/>
    </row>
    <row r="42" spans="1:35" ht="15" thickBot="1" x14ac:dyDescent="0.4">
      <c r="A42" s="191"/>
      <c r="B42" s="192"/>
      <c r="C42" s="215"/>
      <c r="D42" s="216"/>
      <c r="E42" s="217"/>
      <c r="F42" s="218"/>
      <c r="G42" s="216"/>
      <c r="H42" s="219"/>
      <c r="I42" s="215"/>
      <c r="J42" s="216"/>
      <c r="K42" s="217"/>
      <c r="L42" s="218"/>
      <c r="M42" s="209"/>
      <c r="N42" s="210"/>
      <c r="Q42" s="211" t="s">
        <v>107</v>
      </c>
      <c r="R42" s="212"/>
      <c r="S42" s="212"/>
      <c r="T42" s="146">
        <f>W18</f>
        <v>0</v>
      </c>
      <c r="U42" s="106"/>
      <c r="V42" s="213" t="s">
        <v>108</v>
      </c>
      <c r="W42" s="213"/>
      <c r="X42" s="107"/>
      <c r="AH42" s="44" t="s">
        <v>136</v>
      </c>
    </row>
    <row r="43" spans="1:35" ht="15" thickBot="1" x14ac:dyDescent="0.4">
      <c r="A43" s="191"/>
      <c r="B43" s="192"/>
      <c r="C43" s="83"/>
      <c r="D43" s="84"/>
      <c r="E43" s="191"/>
      <c r="F43" s="201"/>
      <c r="G43" s="191"/>
      <c r="H43" s="192"/>
      <c r="I43" s="203"/>
      <c r="J43" s="201"/>
      <c r="K43" s="191"/>
      <c r="L43" s="201"/>
      <c r="M43" s="214"/>
      <c r="N43" s="210"/>
      <c r="Q43" s="211" t="s">
        <v>109</v>
      </c>
      <c r="R43" s="212"/>
      <c r="S43" s="212"/>
      <c r="T43" s="146">
        <f>AD18</f>
        <v>0</v>
      </c>
      <c r="U43" s="106"/>
      <c r="V43" s="213"/>
      <c r="W43" s="213"/>
      <c r="X43" s="107"/>
      <c r="AH43" s="44">
        <v>59</v>
      </c>
    </row>
    <row r="44" spans="1:35" ht="15" thickBot="1" x14ac:dyDescent="0.4">
      <c r="A44" s="191"/>
      <c r="B44" s="192"/>
      <c r="C44" s="199"/>
      <c r="D44" s="200"/>
      <c r="E44" s="191"/>
      <c r="F44" s="201"/>
      <c r="G44" s="200" t="s">
        <v>80</v>
      </c>
      <c r="H44" s="202"/>
      <c r="I44" s="203" t="s">
        <v>80</v>
      </c>
      <c r="J44" s="204"/>
      <c r="K44" s="191"/>
      <c r="L44" s="201"/>
      <c r="M44" s="205"/>
      <c r="N44" s="206"/>
      <c r="Q44" s="108"/>
      <c r="R44" s="109"/>
      <c r="S44" s="109" t="s">
        <v>116</v>
      </c>
      <c r="T44" s="147">
        <f>X21</f>
        <v>0</v>
      </c>
      <c r="U44" s="106"/>
      <c r="V44" s="109"/>
      <c r="W44" s="109"/>
      <c r="X44" s="110"/>
      <c r="AH44" s="44">
        <v>64</v>
      </c>
    </row>
    <row r="45" spans="1:35" ht="15" thickBot="1" x14ac:dyDescent="0.4">
      <c r="A45" s="191"/>
      <c r="B45" s="192"/>
      <c r="C45" s="199" t="s">
        <v>80</v>
      </c>
      <c r="D45" s="200"/>
      <c r="E45" s="191"/>
      <c r="F45" s="201"/>
      <c r="G45" s="200" t="s">
        <v>80</v>
      </c>
      <c r="H45" s="202"/>
      <c r="I45" s="203" t="s">
        <v>80</v>
      </c>
      <c r="J45" s="204"/>
      <c r="K45" s="207"/>
      <c r="L45" s="208"/>
      <c r="M45" s="205"/>
      <c r="N45" s="206"/>
      <c r="Q45" s="197" t="s">
        <v>119</v>
      </c>
      <c r="R45" s="198"/>
      <c r="S45" s="198"/>
      <c r="T45" s="148">
        <f>SUM(T42:T44)</f>
        <v>0</v>
      </c>
      <c r="U45" s="106"/>
      <c r="V45" s="111"/>
      <c r="W45" s="111"/>
      <c r="X45" s="112"/>
      <c r="AH45" s="44">
        <v>68</v>
      </c>
    </row>
    <row r="46" spans="1:35" ht="15" thickBot="1" x14ac:dyDescent="0.4">
      <c r="A46" s="191"/>
      <c r="B46" s="192"/>
      <c r="C46" s="199" t="s">
        <v>80</v>
      </c>
      <c r="D46" s="200"/>
      <c r="E46" s="191" t="s">
        <v>80</v>
      </c>
      <c r="F46" s="201"/>
      <c r="G46" s="200" t="s">
        <v>80</v>
      </c>
      <c r="H46" s="202"/>
      <c r="I46" s="203" t="s">
        <v>80</v>
      </c>
      <c r="J46" s="204"/>
      <c r="K46" s="191"/>
      <c r="L46" s="201"/>
      <c r="M46" s="205"/>
      <c r="N46" s="206"/>
      <c r="Q46" s="113"/>
      <c r="R46" s="114"/>
      <c r="S46" s="114"/>
      <c r="T46" s="114"/>
      <c r="U46" s="115"/>
      <c r="V46" s="114"/>
      <c r="W46" s="114"/>
      <c r="X46" s="116"/>
      <c r="AH46" s="44">
        <v>69</v>
      </c>
    </row>
    <row r="47" spans="1:35" ht="15" thickBot="1" x14ac:dyDescent="0.4">
      <c r="A47" s="191"/>
      <c r="B47" s="192"/>
      <c r="C47" s="193"/>
      <c r="D47" s="194"/>
      <c r="E47" s="193"/>
      <c r="F47" s="194"/>
      <c r="G47" s="193"/>
      <c r="H47" s="194"/>
      <c r="I47" s="193"/>
      <c r="J47" s="194"/>
      <c r="K47" s="193"/>
      <c r="L47" s="194"/>
      <c r="M47" s="189"/>
      <c r="N47" s="190"/>
      <c r="AH47" s="44">
        <v>74</v>
      </c>
    </row>
    <row r="48" spans="1:35" ht="15" thickBot="1" x14ac:dyDescent="0.4">
      <c r="A48" s="191"/>
      <c r="B48" s="192"/>
      <c r="C48" s="193"/>
      <c r="D48" s="194"/>
      <c r="E48" s="193"/>
      <c r="F48" s="194"/>
      <c r="G48" s="193"/>
      <c r="H48" s="194"/>
      <c r="I48" s="193"/>
      <c r="J48" s="194"/>
      <c r="K48" s="193"/>
      <c r="L48" s="194"/>
      <c r="M48" s="195"/>
      <c r="N48" s="196"/>
      <c r="AH48" s="44">
        <v>79</v>
      </c>
    </row>
    <row r="49" spans="1:34" ht="19" customHeight="1" thickBot="1" x14ac:dyDescent="0.4">
      <c r="A49" s="79"/>
      <c r="B49" s="79"/>
      <c r="C49" s="80"/>
      <c r="D49" s="80"/>
      <c r="E49" s="80"/>
      <c r="F49" s="80"/>
      <c r="G49" s="80"/>
      <c r="H49" s="80"/>
      <c r="I49" s="80"/>
      <c r="J49" s="80"/>
      <c r="K49" s="80"/>
      <c r="L49" s="81"/>
      <c r="M49" s="149" t="s">
        <v>110</v>
      </c>
      <c r="N49" s="82">
        <f>SUM(M42:N48)</f>
        <v>0</v>
      </c>
      <c r="AH49" s="44">
        <v>80</v>
      </c>
    </row>
    <row r="50" spans="1:34" ht="15" thickBot="1" x14ac:dyDescent="0.4">
      <c r="A50" s="45" t="s">
        <v>118</v>
      </c>
      <c r="AH50" s="44">
        <v>86</v>
      </c>
    </row>
    <row r="51" spans="1:34" x14ac:dyDescent="0.35">
      <c r="A51" s="171"/>
      <c r="B51" s="172"/>
      <c r="C51" s="172"/>
      <c r="D51" s="172"/>
      <c r="E51" s="172"/>
      <c r="F51" s="172"/>
      <c r="G51" s="172"/>
      <c r="H51" s="172"/>
      <c r="I51" s="172"/>
      <c r="J51" s="172"/>
      <c r="K51" s="172"/>
      <c r="L51" s="172"/>
      <c r="M51" s="172"/>
      <c r="N51" s="173"/>
      <c r="AH51" s="44">
        <v>92</v>
      </c>
    </row>
    <row r="52" spans="1:34" x14ac:dyDescent="0.35">
      <c r="A52" s="174"/>
      <c r="B52" s="175"/>
      <c r="C52" s="175"/>
      <c r="D52" s="175"/>
      <c r="E52" s="175"/>
      <c r="F52" s="175"/>
      <c r="G52" s="175"/>
      <c r="H52" s="175"/>
      <c r="I52" s="175"/>
      <c r="J52" s="175"/>
      <c r="K52" s="175"/>
      <c r="L52" s="175"/>
      <c r="M52" s="175"/>
      <c r="N52" s="176"/>
      <c r="AH52" s="44" t="s">
        <v>18</v>
      </c>
    </row>
    <row r="53" spans="1:34" x14ac:dyDescent="0.35">
      <c r="A53" s="174"/>
      <c r="B53" s="175"/>
      <c r="C53" s="175"/>
      <c r="D53" s="175"/>
      <c r="E53" s="175"/>
      <c r="F53" s="175"/>
      <c r="G53" s="175"/>
      <c r="H53" s="175"/>
      <c r="I53" s="175"/>
      <c r="J53" s="175"/>
      <c r="K53" s="175"/>
      <c r="L53" s="175"/>
      <c r="M53" s="175"/>
      <c r="N53" s="176"/>
    </row>
    <row r="54" spans="1:34" ht="14.15" customHeight="1" thickBot="1" x14ac:dyDescent="0.4">
      <c r="A54" s="177"/>
      <c r="B54" s="178"/>
      <c r="C54" s="178"/>
      <c r="D54" s="178"/>
      <c r="E54" s="178"/>
      <c r="F54" s="178"/>
      <c r="G54" s="178"/>
      <c r="H54" s="178"/>
      <c r="I54" s="178"/>
      <c r="J54" s="178"/>
      <c r="K54" s="178"/>
      <c r="L54" s="178"/>
      <c r="M54" s="178"/>
      <c r="N54" s="179"/>
    </row>
    <row r="55" spans="1:34" ht="8.15" customHeight="1" thickBot="1" x14ac:dyDescent="0.4"/>
    <row r="56" spans="1:34" ht="8.15" hidden="1" customHeight="1" thickBot="1" x14ac:dyDescent="0.4"/>
    <row r="57" spans="1:34" ht="120.75" customHeight="1" thickBot="1" x14ac:dyDescent="0.4">
      <c r="A57" s="180" t="s">
        <v>111</v>
      </c>
      <c r="B57" s="181"/>
      <c r="C57" s="181"/>
      <c r="D57" s="181"/>
      <c r="E57" s="181"/>
      <c r="F57" s="181"/>
      <c r="G57" s="181"/>
      <c r="H57" s="181"/>
      <c r="I57" s="181"/>
      <c r="J57" s="181"/>
      <c r="K57" s="181"/>
      <c r="L57" s="181"/>
      <c r="M57" s="181"/>
      <c r="N57" s="182"/>
    </row>
    <row r="58" spans="1:34" ht="15" thickBot="1" x14ac:dyDescent="0.4">
      <c r="A58" s="154" t="s">
        <v>112</v>
      </c>
      <c r="B58" s="155"/>
      <c r="C58" s="155"/>
      <c r="D58" s="155"/>
      <c r="E58" s="155"/>
      <c r="F58" s="155"/>
      <c r="G58" s="156"/>
      <c r="H58" s="154" t="s">
        <v>113</v>
      </c>
      <c r="I58" s="155"/>
      <c r="J58" s="155"/>
      <c r="K58" s="155"/>
      <c r="L58" s="155"/>
      <c r="M58" s="155"/>
      <c r="N58" s="156"/>
    </row>
    <row r="59" spans="1:34" ht="15" thickBot="1" x14ac:dyDescent="0.4">
      <c r="A59" s="183"/>
      <c r="B59" s="184"/>
      <c r="C59" s="184"/>
      <c r="D59" s="184"/>
      <c r="E59" s="184"/>
      <c r="F59" s="184"/>
      <c r="G59" s="185"/>
      <c r="H59" s="186"/>
      <c r="I59" s="187"/>
      <c r="J59" s="187"/>
      <c r="K59" s="187"/>
      <c r="L59" s="187"/>
      <c r="M59" s="187"/>
      <c r="N59" s="188"/>
    </row>
    <row r="60" spans="1:34" ht="15" thickBot="1" x14ac:dyDescent="0.4">
      <c r="A60" s="154" t="s">
        <v>114</v>
      </c>
      <c r="B60" s="155"/>
      <c r="C60" s="155"/>
      <c r="D60" s="155"/>
      <c r="E60" s="156"/>
      <c r="F60" s="157" t="s">
        <v>65</v>
      </c>
      <c r="G60" s="158"/>
      <c r="H60" s="154" t="s">
        <v>114</v>
      </c>
      <c r="I60" s="155"/>
      <c r="J60" s="155"/>
      <c r="K60" s="155"/>
      <c r="L60" s="156"/>
      <c r="M60" s="159" t="s">
        <v>65</v>
      </c>
      <c r="N60" s="160"/>
    </row>
    <row r="61" spans="1:34" x14ac:dyDescent="0.35">
      <c r="A61" s="161"/>
      <c r="B61" s="162"/>
      <c r="C61" s="162"/>
      <c r="D61" s="162"/>
      <c r="E61" s="163"/>
      <c r="F61" s="167"/>
      <c r="G61" s="168"/>
      <c r="H61" s="161"/>
      <c r="I61" s="162"/>
      <c r="J61" s="162"/>
      <c r="K61" s="162"/>
      <c r="L61" s="163"/>
      <c r="M61" s="167"/>
      <c r="N61" s="168"/>
    </row>
    <row r="62" spans="1:34" ht="15" thickBot="1" x14ac:dyDescent="0.4">
      <c r="A62" s="164"/>
      <c r="B62" s="165"/>
      <c r="C62" s="165"/>
      <c r="D62" s="165"/>
      <c r="E62" s="166"/>
      <c r="F62" s="169"/>
      <c r="G62" s="170"/>
      <c r="H62" s="164"/>
      <c r="I62" s="165"/>
      <c r="J62" s="165"/>
      <c r="K62" s="165"/>
      <c r="L62" s="166"/>
      <c r="M62" s="169"/>
      <c r="N62" s="170"/>
    </row>
  </sheetData>
  <sheetProtection algorithmName="SHA-512" hashValue="nrc7JT4szLKWxBU3rsJXcDh1xDeJj/HtLim9ibFXoAvFUcXnahFQ8RCe30fV4Ubl9dt7/thpMhBMwUOfN79SJg==" saltValue="d4wOMNbZUVJOt99fTwM56Q==" spinCount="100000" sheet="1" objects="1" scenarios="1"/>
  <mergeCells count="103">
    <mergeCell ref="A6:G6"/>
    <mergeCell ref="H6:N6"/>
    <mergeCell ref="A7:G7"/>
    <mergeCell ref="H7:N7"/>
    <mergeCell ref="A8:D8"/>
    <mergeCell ref="F8:G8"/>
    <mergeCell ref="A4:D4"/>
    <mergeCell ref="E4:G4"/>
    <mergeCell ref="H4:J4"/>
    <mergeCell ref="K4:N4"/>
    <mergeCell ref="A5:D5"/>
    <mergeCell ref="E5:G5"/>
    <mergeCell ref="H5:J5"/>
    <mergeCell ref="K5:N5"/>
    <mergeCell ref="K18:V20"/>
    <mergeCell ref="W18:X20"/>
    <mergeCell ref="Y18:Z19"/>
    <mergeCell ref="AA18:AC20"/>
    <mergeCell ref="AD18:AD20"/>
    <mergeCell ref="E19:J20"/>
    <mergeCell ref="A9:D9"/>
    <mergeCell ref="F9:G9"/>
    <mergeCell ref="H9:N9"/>
    <mergeCell ref="B11:C11"/>
    <mergeCell ref="B12:C12"/>
    <mergeCell ref="AD15:AD17"/>
    <mergeCell ref="W16:X17"/>
    <mergeCell ref="H21:J21"/>
    <mergeCell ref="A40:N40"/>
    <mergeCell ref="Q40:X40"/>
    <mergeCell ref="A41:B41"/>
    <mergeCell ref="C41:D41"/>
    <mergeCell ref="E41:F41"/>
    <mergeCell ref="G41:H41"/>
    <mergeCell ref="I41:J41"/>
    <mergeCell ref="K41:L41"/>
    <mergeCell ref="M41:N41"/>
    <mergeCell ref="M42:N42"/>
    <mergeCell ref="Q42:S42"/>
    <mergeCell ref="V42:W43"/>
    <mergeCell ref="A43:B43"/>
    <mergeCell ref="E43:F43"/>
    <mergeCell ref="G43:H43"/>
    <mergeCell ref="I43:J43"/>
    <mergeCell ref="K43:L43"/>
    <mergeCell ref="M43:N43"/>
    <mergeCell ref="Q43:S43"/>
    <mergeCell ref="A42:B42"/>
    <mergeCell ref="C42:D42"/>
    <mergeCell ref="E42:F42"/>
    <mergeCell ref="G42:H42"/>
    <mergeCell ref="I42:J42"/>
    <mergeCell ref="K42:L42"/>
    <mergeCell ref="Q45:S45"/>
    <mergeCell ref="A46:B46"/>
    <mergeCell ref="C46:D46"/>
    <mergeCell ref="E46:F46"/>
    <mergeCell ref="G46:H46"/>
    <mergeCell ref="I46:J46"/>
    <mergeCell ref="K46:L46"/>
    <mergeCell ref="M46:N46"/>
    <mergeCell ref="M44:N44"/>
    <mergeCell ref="A45:B45"/>
    <mergeCell ref="C45:D45"/>
    <mergeCell ref="E45:F45"/>
    <mergeCell ref="G45:H45"/>
    <mergeCell ref="I45:J45"/>
    <mergeCell ref="K45:L45"/>
    <mergeCell ref="M45:N45"/>
    <mergeCell ref="A44:B44"/>
    <mergeCell ref="C44:D44"/>
    <mergeCell ref="E44:F44"/>
    <mergeCell ref="G44:H44"/>
    <mergeCell ref="I44:J44"/>
    <mergeCell ref="K44:L44"/>
    <mergeCell ref="M47:N47"/>
    <mergeCell ref="A48:B48"/>
    <mergeCell ref="C48:D48"/>
    <mergeCell ref="E48:F48"/>
    <mergeCell ref="G48:H48"/>
    <mergeCell ref="I48:J48"/>
    <mergeCell ref="K48:L48"/>
    <mergeCell ref="M48:N48"/>
    <mergeCell ref="A47:B47"/>
    <mergeCell ref="C47:D47"/>
    <mergeCell ref="E47:F47"/>
    <mergeCell ref="G47:H47"/>
    <mergeCell ref="I47:J47"/>
    <mergeCell ref="K47:L47"/>
    <mergeCell ref="A60:E60"/>
    <mergeCell ref="F60:G60"/>
    <mergeCell ref="H60:L60"/>
    <mergeCell ref="M60:N60"/>
    <mergeCell ref="A61:E62"/>
    <mergeCell ref="F61:G62"/>
    <mergeCell ref="H61:L62"/>
    <mergeCell ref="M61:N62"/>
    <mergeCell ref="A51:N54"/>
    <mergeCell ref="A57:N57"/>
    <mergeCell ref="A58:G58"/>
    <mergeCell ref="H58:N58"/>
    <mergeCell ref="A59:G59"/>
    <mergeCell ref="H59:N59"/>
  </mergeCells>
  <dataValidations count="4">
    <dataValidation type="list" allowBlank="1" showInputMessage="1" showErrorMessage="1" sqref="A23:A37" xr:uid="{CA8B345C-7C59-4BEF-B93B-B045AFC74900}">
      <formula1>$A$15:$A$19</formula1>
    </dataValidation>
    <dataValidation type="list" allowBlank="1" showInputMessage="1" showErrorMessage="1" sqref="B23:B37" xr:uid="{174627A8-00A6-45EE-BDB4-B86721326F9E}">
      <formula1>$AA$4:$AA$6</formula1>
    </dataValidation>
    <dataValidation type="list" allowBlank="1" showInputMessage="1" showErrorMessage="1" sqref="A42:B48" xr:uid="{46950046-1775-4378-8D7D-4F507A7346A5}">
      <formula1>$AI$21:$AI$36</formula1>
    </dataValidation>
    <dataValidation type="list" allowBlank="1" showInputMessage="1" showErrorMessage="1" sqref="B15:B19" xr:uid="{5A1951AB-CE42-4CAA-954C-115CDB7285AB}">
      <formula1>$AH$43:$AH$52</formula1>
    </dataValidation>
  </dataValidations>
  <hyperlinks>
    <hyperlink ref="B14" r:id="rId1" xr:uid="{9D02DA00-F4AF-4DEE-B1BE-BE3FE9221429}"/>
    <hyperlink ref="C14" r:id="rId2" display="International Rates (State Dept)" xr:uid="{7C48C2C9-51EC-4E2D-A3DE-DDADA820ADC1}"/>
  </hyperlinks>
  <printOptions horizontalCentered="1"/>
  <pageMargins left="0.7" right="0.7" top="0.75" bottom="0.5" header="0.3" footer="0.3"/>
  <pageSetup paperSize="5" scale="47" fitToHeight="0" orientation="landscape" r:id="rId3"/>
  <headerFooter>
    <oddHeader>&amp;L&amp;G</oddHeader>
    <oddFooter>&amp;L&amp;"-,Italic"&amp;9Version 2 - 11/13/23&amp;R&amp;"-,Italic"&amp;9&amp;D&amp;T</oddFooter>
  </headerFooter>
  <drawing r:id="rId4"/>
  <legacyDrawingHF r:id="rId5"/>
  <tableParts count="2">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workbookViewId="0"/>
  </sheetViews>
  <sheetFormatPr defaultRowHeight="14.5" x14ac:dyDescent="0.35"/>
  <cols>
    <col min="1" max="1" width="9.1796875" customWidth="1"/>
    <col min="2" max="2" width="49.81640625" customWidth="1"/>
    <col min="3" max="3" width="10.453125" bestFit="1" customWidth="1"/>
  </cols>
  <sheetData>
    <row r="1" spans="1:3" x14ac:dyDescent="0.35">
      <c r="A1" s="39" t="s">
        <v>61</v>
      </c>
      <c r="B1" s="40" t="s">
        <v>64</v>
      </c>
      <c r="C1" s="34" t="s">
        <v>65</v>
      </c>
    </row>
    <row r="2" spans="1:3" x14ac:dyDescent="0.35">
      <c r="A2" s="36">
        <v>1</v>
      </c>
      <c r="B2" s="35" t="s">
        <v>62</v>
      </c>
      <c r="C2" s="38">
        <v>45236</v>
      </c>
    </row>
    <row r="3" spans="1:3" x14ac:dyDescent="0.35">
      <c r="A3" s="36">
        <v>2</v>
      </c>
      <c r="B3" s="35" t="s">
        <v>63</v>
      </c>
      <c r="C3" s="38">
        <v>45243</v>
      </c>
    </row>
    <row r="4" spans="1:3" x14ac:dyDescent="0.35">
      <c r="A4" s="36"/>
      <c r="B4" s="35"/>
      <c r="C4" s="37"/>
    </row>
    <row r="5" spans="1:3" x14ac:dyDescent="0.35">
      <c r="A5" s="36"/>
      <c r="B5" s="35"/>
      <c r="C5" s="37"/>
    </row>
    <row r="6" spans="1:3" x14ac:dyDescent="0.35">
      <c r="A6" s="36"/>
      <c r="B6" s="35"/>
      <c r="C6" s="37"/>
    </row>
    <row r="7" spans="1:3" x14ac:dyDescent="0.35">
      <c r="A7" s="36"/>
      <c r="B7" s="35"/>
      <c r="C7" s="37"/>
    </row>
    <row r="8" spans="1:3" x14ac:dyDescent="0.35">
      <c r="A8" s="36"/>
      <c r="B8" s="35"/>
      <c r="C8" s="37"/>
    </row>
    <row r="9" spans="1:3" x14ac:dyDescent="0.35">
      <c r="A9" s="36"/>
      <c r="B9" s="35"/>
      <c r="C9" s="37"/>
    </row>
    <row r="10" spans="1:3" x14ac:dyDescent="0.35">
      <c r="A10" s="36"/>
      <c r="B10" s="35"/>
      <c r="C10" s="37"/>
    </row>
    <row r="11" spans="1:3" x14ac:dyDescent="0.35">
      <c r="A11" s="36"/>
      <c r="B11" s="35"/>
      <c r="C11" s="37"/>
    </row>
    <row r="12" spans="1:3" x14ac:dyDescent="0.35">
      <c r="A12" s="36"/>
      <c r="B12" s="35"/>
      <c r="C12" s="37"/>
    </row>
    <row r="13" spans="1:3" x14ac:dyDescent="0.35">
      <c r="A13" s="36"/>
      <c r="B13" s="35"/>
      <c r="C13" s="37"/>
    </row>
    <row r="14" spans="1:3" x14ac:dyDescent="0.35">
      <c r="A14" s="33"/>
      <c r="B14" s="41"/>
      <c r="C14" s="32"/>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A269"/>
  <sheetViews>
    <sheetView topLeftCell="D1" workbookViewId="0">
      <selection activeCell="Q17" sqref="Q17"/>
    </sheetView>
  </sheetViews>
  <sheetFormatPr defaultRowHeight="14.5" x14ac:dyDescent="0.35"/>
  <cols>
    <col min="1" max="1" width="11.7265625" hidden="1" customWidth="1"/>
    <col min="2" max="3" width="0" hidden="1" customWidth="1"/>
    <col min="4" max="4" width="13.54296875" style="23" customWidth="1"/>
    <col min="5" max="7" width="13.26953125" customWidth="1"/>
    <col min="8" max="8" width="13.81640625" customWidth="1"/>
    <col min="10" max="14" width="14.453125" hidden="1" customWidth="1"/>
    <col min="24" max="24" width="15.81640625" customWidth="1"/>
    <col min="25" max="25" width="10.26953125" customWidth="1"/>
    <col min="27" max="27" width="22.1796875" customWidth="1"/>
  </cols>
  <sheetData>
    <row r="1" spans="1:27" ht="15.5" x14ac:dyDescent="0.35">
      <c r="D1" s="24" t="s">
        <v>24</v>
      </c>
      <c r="P1" s="1" t="s">
        <v>150</v>
      </c>
      <c r="X1" t="s">
        <v>27</v>
      </c>
    </row>
    <row r="3" spans="1:27" x14ac:dyDescent="0.35">
      <c r="A3" s="3" t="s">
        <v>14</v>
      </c>
      <c r="D3" s="21" t="s">
        <v>11</v>
      </c>
      <c r="E3" s="9" t="s">
        <v>0</v>
      </c>
      <c r="F3" s="9" t="s">
        <v>1</v>
      </c>
      <c r="G3" s="9" t="s">
        <v>2</v>
      </c>
      <c r="H3" s="10" t="s">
        <v>12</v>
      </c>
      <c r="J3" s="4" t="s">
        <v>11</v>
      </c>
      <c r="K3" s="4" t="s">
        <v>0</v>
      </c>
      <c r="L3" s="4" t="s">
        <v>1</v>
      </c>
      <c r="M3" s="4" t="s">
        <v>2</v>
      </c>
      <c r="N3" s="4" t="s">
        <v>12</v>
      </c>
      <c r="P3" s="3" t="s">
        <v>14</v>
      </c>
      <c r="Q3" s="3" t="s">
        <v>21</v>
      </c>
      <c r="R3" s="3" t="s">
        <v>1</v>
      </c>
      <c r="S3" s="3" t="s">
        <v>2</v>
      </c>
      <c r="T3" s="3" t="s">
        <v>20</v>
      </c>
      <c r="U3" s="3" t="s">
        <v>9</v>
      </c>
      <c r="X3" t="s">
        <v>28</v>
      </c>
      <c r="Y3" t="s">
        <v>32</v>
      </c>
      <c r="AA3" t="s">
        <v>16</v>
      </c>
    </row>
    <row r="4" spans="1:27" x14ac:dyDescent="0.35">
      <c r="A4" s="3">
        <v>59</v>
      </c>
      <c r="D4" s="22" t="s">
        <v>13</v>
      </c>
      <c r="E4" s="11">
        <v>0.15</v>
      </c>
      <c r="F4" s="11">
        <v>0.25</v>
      </c>
      <c r="G4" s="11">
        <v>0.4</v>
      </c>
      <c r="H4" s="12">
        <v>0.2</v>
      </c>
      <c r="J4" s="4"/>
      <c r="K4" s="7">
        <v>0.15</v>
      </c>
      <c r="L4" s="7">
        <v>0.25</v>
      </c>
      <c r="M4" s="7">
        <v>0.4</v>
      </c>
      <c r="N4" s="7">
        <v>0.2</v>
      </c>
      <c r="P4" s="3">
        <v>59</v>
      </c>
      <c r="Q4" s="19">
        <v>13</v>
      </c>
      <c r="R4" s="19">
        <v>15</v>
      </c>
      <c r="S4" s="19">
        <v>26</v>
      </c>
      <c r="T4" s="19">
        <v>5</v>
      </c>
      <c r="U4" s="150">
        <v>44.25</v>
      </c>
      <c r="X4" t="s">
        <v>29</v>
      </c>
      <c r="AA4" t="s">
        <v>9</v>
      </c>
    </row>
    <row r="5" spans="1:27" x14ac:dyDescent="0.35">
      <c r="A5" s="3">
        <v>64</v>
      </c>
      <c r="D5" s="13">
        <v>1</v>
      </c>
      <c r="E5" s="14">
        <v>0</v>
      </c>
      <c r="F5" s="14">
        <v>0</v>
      </c>
      <c r="G5" s="14">
        <v>0</v>
      </c>
      <c r="H5" s="15">
        <v>1</v>
      </c>
      <c r="J5" s="5">
        <v>1</v>
      </c>
      <c r="K5" s="8">
        <f>ROUND(J5*$K$4,0)</f>
        <v>0</v>
      </c>
      <c r="L5" s="6">
        <f>ROUND(J5*$L$4,0)</f>
        <v>0</v>
      </c>
      <c r="M5" s="6">
        <f>ROUND(J5*$M$4,0)</f>
        <v>0</v>
      </c>
      <c r="N5" s="6">
        <f>ROUND(J5*$N$4,0)</f>
        <v>0</v>
      </c>
      <c r="P5" s="3">
        <v>64</v>
      </c>
      <c r="Q5" s="20">
        <v>14</v>
      </c>
      <c r="R5" s="20">
        <v>16</v>
      </c>
      <c r="S5" s="20">
        <v>29</v>
      </c>
      <c r="T5" s="20">
        <v>5</v>
      </c>
      <c r="U5" s="151">
        <v>48</v>
      </c>
      <c r="X5" t="s">
        <v>30</v>
      </c>
      <c r="AA5" t="s">
        <v>10</v>
      </c>
    </row>
    <row r="6" spans="1:27" x14ac:dyDescent="0.35">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3">
        <v>68</v>
      </c>
      <c r="Q6" s="19">
        <v>16</v>
      </c>
      <c r="R6" s="19">
        <v>19</v>
      </c>
      <c r="S6" s="19">
        <v>28</v>
      </c>
      <c r="T6" s="19">
        <v>5</v>
      </c>
      <c r="U6" s="150">
        <v>51</v>
      </c>
      <c r="X6" t="s">
        <v>31</v>
      </c>
      <c r="Y6">
        <v>0.67</v>
      </c>
      <c r="AA6" t="s">
        <v>33</v>
      </c>
    </row>
    <row r="7" spans="1:27" x14ac:dyDescent="0.35">
      <c r="A7" s="3">
        <v>74</v>
      </c>
      <c r="D7" s="13">
        <v>3</v>
      </c>
      <c r="E7" s="14">
        <v>0</v>
      </c>
      <c r="F7" s="14">
        <v>1</v>
      </c>
      <c r="G7" s="14">
        <v>1</v>
      </c>
      <c r="H7" s="15">
        <v>1</v>
      </c>
      <c r="J7" s="5">
        <v>3</v>
      </c>
      <c r="K7" s="8">
        <f t="shared" si="0"/>
        <v>0</v>
      </c>
      <c r="L7" s="6">
        <f t="shared" si="1"/>
        <v>1</v>
      </c>
      <c r="M7" s="6">
        <f t="shared" si="2"/>
        <v>1</v>
      </c>
      <c r="N7" s="6">
        <f t="shared" si="3"/>
        <v>1</v>
      </c>
      <c r="P7" s="3">
        <v>69</v>
      </c>
      <c r="Q7" s="19">
        <v>16</v>
      </c>
      <c r="R7" s="19">
        <v>17</v>
      </c>
      <c r="S7" s="19">
        <v>31</v>
      </c>
      <c r="T7" s="19">
        <v>5</v>
      </c>
      <c r="U7" s="19">
        <v>52</v>
      </c>
    </row>
    <row r="8" spans="1:27" x14ac:dyDescent="0.35">
      <c r="A8" s="3">
        <v>79</v>
      </c>
      <c r="D8" s="13">
        <v>4</v>
      </c>
      <c r="E8" s="14">
        <v>1</v>
      </c>
      <c r="F8" s="14">
        <v>1</v>
      </c>
      <c r="G8" s="14">
        <v>1</v>
      </c>
      <c r="H8" s="15">
        <v>1</v>
      </c>
      <c r="J8" s="5">
        <v>4</v>
      </c>
      <c r="K8" s="8">
        <f t="shared" si="0"/>
        <v>1</v>
      </c>
      <c r="L8" s="6">
        <f t="shared" si="1"/>
        <v>1</v>
      </c>
      <c r="M8" s="6">
        <f t="shared" si="2"/>
        <v>2</v>
      </c>
      <c r="N8" s="6">
        <f t="shared" si="3"/>
        <v>1</v>
      </c>
      <c r="P8" s="3">
        <v>74</v>
      </c>
      <c r="Q8" s="20">
        <v>18</v>
      </c>
      <c r="R8" s="20">
        <v>20</v>
      </c>
      <c r="S8" s="20">
        <v>31</v>
      </c>
      <c r="T8" s="20">
        <v>5</v>
      </c>
      <c r="U8" s="151">
        <v>55.5</v>
      </c>
    </row>
    <row r="9" spans="1:27" x14ac:dyDescent="0.35">
      <c r="D9" s="13">
        <v>5</v>
      </c>
      <c r="E9" s="14">
        <v>1</v>
      </c>
      <c r="F9" s="14">
        <v>1</v>
      </c>
      <c r="G9" s="14">
        <v>2</v>
      </c>
      <c r="H9" s="15">
        <v>1</v>
      </c>
      <c r="J9" s="5">
        <v>5</v>
      </c>
      <c r="K9" s="8">
        <f t="shared" si="0"/>
        <v>1</v>
      </c>
      <c r="L9" s="6">
        <f t="shared" si="1"/>
        <v>1</v>
      </c>
      <c r="M9" s="6">
        <f t="shared" si="2"/>
        <v>2</v>
      </c>
      <c r="N9" s="6">
        <f t="shared" si="3"/>
        <v>1</v>
      </c>
      <c r="P9" s="3">
        <v>79</v>
      </c>
      <c r="Q9" s="19">
        <v>18</v>
      </c>
      <c r="R9" s="19">
        <v>20</v>
      </c>
      <c r="S9" s="19">
        <v>36</v>
      </c>
      <c r="T9" s="19">
        <v>5</v>
      </c>
      <c r="U9" s="150">
        <v>59.25</v>
      </c>
    </row>
    <row r="10" spans="1:27" x14ac:dyDescent="0.35">
      <c r="D10" s="13">
        <v>6</v>
      </c>
      <c r="E10" s="14">
        <v>1</v>
      </c>
      <c r="F10" s="14">
        <v>2</v>
      </c>
      <c r="G10" s="14">
        <v>2</v>
      </c>
      <c r="H10" s="15">
        <v>1</v>
      </c>
      <c r="J10" s="5">
        <v>6</v>
      </c>
      <c r="K10" s="8">
        <f t="shared" si="0"/>
        <v>1</v>
      </c>
      <c r="L10" s="6">
        <f t="shared" si="1"/>
        <v>2</v>
      </c>
      <c r="M10" s="6">
        <f t="shared" si="2"/>
        <v>2</v>
      </c>
      <c r="N10" s="6">
        <f t="shared" si="3"/>
        <v>1</v>
      </c>
      <c r="P10" s="3">
        <v>80</v>
      </c>
      <c r="Q10" s="19">
        <v>20</v>
      </c>
      <c r="R10" s="19">
        <v>22</v>
      </c>
      <c r="S10" s="19">
        <v>33</v>
      </c>
      <c r="T10" s="19">
        <v>5</v>
      </c>
      <c r="U10" s="150">
        <v>60</v>
      </c>
    </row>
    <row r="11" spans="1:27" x14ac:dyDescent="0.35">
      <c r="D11" s="13">
        <v>7</v>
      </c>
      <c r="E11" s="14">
        <v>1</v>
      </c>
      <c r="F11" s="14">
        <v>2</v>
      </c>
      <c r="G11" s="14">
        <v>3</v>
      </c>
      <c r="H11" s="15">
        <v>1</v>
      </c>
      <c r="J11" s="5">
        <v>7</v>
      </c>
      <c r="K11" s="8">
        <f t="shared" si="0"/>
        <v>1</v>
      </c>
      <c r="L11" s="6">
        <f t="shared" si="1"/>
        <v>2</v>
      </c>
      <c r="M11" s="6">
        <f t="shared" si="2"/>
        <v>3</v>
      </c>
      <c r="N11" s="6">
        <f t="shared" si="3"/>
        <v>1</v>
      </c>
      <c r="P11" s="3">
        <v>86</v>
      </c>
      <c r="Q11" s="19">
        <v>22</v>
      </c>
      <c r="R11" s="19">
        <v>23</v>
      </c>
      <c r="S11" s="19">
        <v>36</v>
      </c>
      <c r="T11" s="19">
        <v>5</v>
      </c>
      <c r="U11" s="150">
        <v>64.5</v>
      </c>
    </row>
    <row r="12" spans="1:27" x14ac:dyDescent="0.35">
      <c r="D12" s="13">
        <v>8</v>
      </c>
      <c r="E12" s="14">
        <v>1</v>
      </c>
      <c r="F12" s="14">
        <v>2</v>
      </c>
      <c r="G12" s="14">
        <v>3</v>
      </c>
      <c r="H12" s="15">
        <v>2</v>
      </c>
      <c r="J12" s="5">
        <v>8</v>
      </c>
      <c r="K12" s="8">
        <f t="shared" si="0"/>
        <v>1</v>
      </c>
      <c r="L12" s="6">
        <f t="shared" si="1"/>
        <v>2</v>
      </c>
      <c r="M12" s="6">
        <f t="shared" si="2"/>
        <v>3</v>
      </c>
      <c r="N12" s="6">
        <f t="shared" si="3"/>
        <v>2</v>
      </c>
      <c r="P12" s="3">
        <v>92</v>
      </c>
      <c r="Q12" s="19">
        <v>23</v>
      </c>
      <c r="R12" s="19">
        <v>26</v>
      </c>
      <c r="S12" s="19">
        <v>38</v>
      </c>
      <c r="T12" s="19">
        <v>5</v>
      </c>
      <c r="U12" s="150">
        <v>69</v>
      </c>
    </row>
    <row r="13" spans="1:27" x14ac:dyDescent="0.35">
      <c r="D13" s="13">
        <v>9</v>
      </c>
      <c r="E13" s="14">
        <v>1</v>
      </c>
      <c r="F13" s="14">
        <v>2</v>
      </c>
      <c r="G13" s="14">
        <v>4</v>
      </c>
      <c r="H13" s="15">
        <v>2</v>
      </c>
      <c r="J13" s="5">
        <v>9</v>
      </c>
      <c r="K13" s="8">
        <f t="shared" si="0"/>
        <v>1</v>
      </c>
      <c r="L13" s="6">
        <f t="shared" si="1"/>
        <v>2</v>
      </c>
      <c r="M13" s="6">
        <f t="shared" si="2"/>
        <v>4</v>
      </c>
      <c r="N13" s="6">
        <f t="shared" si="3"/>
        <v>2</v>
      </c>
      <c r="P13" s="3" t="s">
        <v>18</v>
      </c>
      <c r="Q13" s="3"/>
      <c r="R13" s="3"/>
      <c r="S13" s="3"/>
      <c r="T13" s="3"/>
      <c r="U13" s="3"/>
    </row>
    <row r="14" spans="1:27" x14ac:dyDescent="0.35">
      <c r="D14" s="13">
        <v>10</v>
      </c>
      <c r="E14" s="14">
        <v>2</v>
      </c>
      <c r="F14" s="14">
        <v>2</v>
      </c>
      <c r="G14" s="14">
        <v>4</v>
      </c>
      <c r="H14" s="15">
        <v>2</v>
      </c>
      <c r="J14" s="5">
        <v>10</v>
      </c>
      <c r="K14" s="8">
        <f t="shared" si="0"/>
        <v>2</v>
      </c>
      <c r="L14" s="6">
        <f t="shared" si="1"/>
        <v>3</v>
      </c>
      <c r="M14" s="6">
        <f t="shared" si="2"/>
        <v>4</v>
      </c>
      <c r="N14" s="6">
        <f t="shared" si="3"/>
        <v>2</v>
      </c>
    </row>
    <row r="15" spans="1:27" x14ac:dyDescent="0.35">
      <c r="D15" s="13">
        <v>11</v>
      </c>
      <c r="E15" s="14">
        <v>2</v>
      </c>
      <c r="F15" s="14">
        <v>3</v>
      </c>
      <c r="G15" s="14">
        <v>4</v>
      </c>
      <c r="H15" s="15">
        <v>2</v>
      </c>
      <c r="J15" s="5">
        <v>11</v>
      </c>
      <c r="K15" s="8">
        <f t="shared" si="0"/>
        <v>2</v>
      </c>
      <c r="L15" s="6">
        <f t="shared" si="1"/>
        <v>3</v>
      </c>
      <c r="M15" s="6">
        <f t="shared" si="2"/>
        <v>4</v>
      </c>
      <c r="N15" s="6">
        <f t="shared" si="3"/>
        <v>2</v>
      </c>
    </row>
    <row r="16" spans="1:27" x14ac:dyDescent="0.35">
      <c r="D16" s="13">
        <v>12</v>
      </c>
      <c r="E16" s="14">
        <v>2</v>
      </c>
      <c r="F16" s="14">
        <v>3</v>
      </c>
      <c r="G16" s="14">
        <v>5</v>
      </c>
      <c r="H16" s="15">
        <v>2</v>
      </c>
      <c r="J16" s="5">
        <v>12</v>
      </c>
      <c r="K16" s="8">
        <f t="shared" si="0"/>
        <v>2</v>
      </c>
      <c r="L16" s="6">
        <f t="shared" si="1"/>
        <v>3</v>
      </c>
      <c r="M16" s="6">
        <f t="shared" si="2"/>
        <v>5</v>
      </c>
      <c r="N16" s="6">
        <f t="shared" si="3"/>
        <v>2</v>
      </c>
    </row>
    <row r="17" spans="4:14" x14ac:dyDescent="0.35">
      <c r="D17" s="13">
        <v>13</v>
      </c>
      <c r="E17" s="14">
        <v>2</v>
      </c>
      <c r="F17" s="14">
        <v>3</v>
      </c>
      <c r="G17" s="14">
        <v>5</v>
      </c>
      <c r="H17" s="15">
        <v>3</v>
      </c>
      <c r="J17" s="5">
        <v>13</v>
      </c>
      <c r="K17" s="8">
        <f t="shared" si="0"/>
        <v>2</v>
      </c>
      <c r="L17" s="6">
        <f t="shared" si="1"/>
        <v>3</v>
      </c>
      <c r="M17" s="6">
        <f t="shared" si="2"/>
        <v>5</v>
      </c>
      <c r="N17" s="6">
        <f t="shared" si="3"/>
        <v>3</v>
      </c>
    </row>
    <row r="18" spans="4:14" x14ac:dyDescent="0.35">
      <c r="D18" s="13">
        <v>14</v>
      </c>
      <c r="E18" s="14">
        <v>2</v>
      </c>
      <c r="F18" s="14">
        <v>4</v>
      </c>
      <c r="G18" s="14">
        <v>5</v>
      </c>
      <c r="H18" s="15">
        <v>3</v>
      </c>
      <c r="J18" s="5">
        <v>14</v>
      </c>
      <c r="K18" s="8">
        <f t="shared" si="0"/>
        <v>2</v>
      </c>
      <c r="L18" s="6">
        <f t="shared" si="1"/>
        <v>4</v>
      </c>
      <c r="M18" s="6">
        <f t="shared" si="2"/>
        <v>6</v>
      </c>
      <c r="N18" s="6">
        <f t="shared" si="3"/>
        <v>3</v>
      </c>
    </row>
    <row r="19" spans="4:14" x14ac:dyDescent="0.35">
      <c r="D19" s="13">
        <v>15</v>
      </c>
      <c r="E19" s="14">
        <v>2</v>
      </c>
      <c r="F19" s="14">
        <v>4</v>
      </c>
      <c r="G19" s="14">
        <v>6</v>
      </c>
      <c r="H19" s="15">
        <v>3</v>
      </c>
      <c r="J19" s="5">
        <v>15</v>
      </c>
      <c r="K19" s="8">
        <f t="shared" si="0"/>
        <v>2</v>
      </c>
      <c r="L19" s="6">
        <f t="shared" si="1"/>
        <v>4</v>
      </c>
      <c r="M19" s="6">
        <f t="shared" si="2"/>
        <v>6</v>
      </c>
      <c r="N19" s="6">
        <f t="shared" si="3"/>
        <v>3</v>
      </c>
    </row>
    <row r="20" spans="4:14" x14ac:dyDescent="0.35">
      <c r="D20" s="13">
        <v>16</v>
      </c>
      <c r="E20" s="14">
        <v>2</v>
      </c>
      <c r="F20" s="14">
        <v>4</v>
      </c>
      <c r="G20" s="14">
        <v>7</v>
      </c>
      <c r="H20" s="15">
        <v>3</v>
      </c>
      <c r="J20" s="5">
        <v>16</v>
      </c>
      <c r="K20" s="8">
        <f t="shared" si="0"/>
        <v>2</v>
      </c>
      <c r="L20" s="6">
        <f t="shared" si="1"/>
        <v>4</v>
      </c>
      <c r="M20" s="6">
        <f t="shared" si="2"/>
        <v>6</v>
      </c>
      <c r="N20" s="6">
        <f t="shared" si="3"/>
        <v>3</v>
      </c>
    </row>
    <row r="21" spans="4:14" x14ac:dyDescent="0.35">
      <c r="D21" s="13">
        <v>17</v>
      </c>
      <c r="E21" s="14">
        <v>3</v>
      </c>
      <c r="F21" s="14">
        <v>4</v>
      </c>
      <c r="G21" s="14">
        <v>7</v>
      </c>
      <c r="H21" s="15">
        <v>3</v>
      </c>
      <c r="J21" s="5">
        <v>17</v>
      </c>
      <c r="K21" s="8">
        <f t="shared" si="0"/>
        <v>3</v>
      </c>
      <c r="L21" s="6">
        <f t="shared" si="1"/>
        <v>4</v>
      </c>
      <c r="M21" s="6">
        <f t="shared" si="2"/>
        <v>7</v>
      </c>
      <c r="N21" s="6">
        <f t="shared" si="3"/>
        <v>3</v>
      </c>
    </row>
    <row r="22" spans="4:14" x14ac:dyDescent="0.35">
      <c r="D22" s="13">
        <v>18</v>
      </c>
      <c r="E22" s="14">
        <v>3</v>
      </c>
      <c r="F22" s="14">
        <v>5</v>
      </c>
      <c r="G22" s="14">
        <v>7</v>
      </c>
      <c r="H22" s="15">
        <v>3</v>
      </c>
      <c r="J22" s="5">
        <v>18</v>
      </c>
      <c r="K22" s="8">
        <f t="shared" si="0"/>
        <v>3</v>
      </c>
      <c r="L22" s="6">
        <f t="shared" si="1"/>
        <v>5</v>
      </c>
      <c r="M22" s="6">
        <f t="shared" si="2"/>
        <v>7</v>
      </c>
      <c r="N22" s="6">
        <f t="shared" si="3"/>
        <v>4</v>
      </c>
    </row>
    <row r="23" spans="4:14" x14ac:dyDescent="0.35">
      <c r="D23" s="13">
        <v>19</v>
      </c>
      <c r="E23" s="14">
        <v>3</v>
      </c>
      <c r="F23" s="14">
        <v>5</v>
      </c>
      <c r="G23" s="14">
        <v>8</v>
      </c>
      <c r="H23" s="15">
        <v>3</v>
      </c>
      <c r="J23" s="5">
        <v>19</v>
      </c>
      <c r="K23" s="8">
        <f t="shared" si="0"/>
        <v>3</v>
      </c>
      <c r="L23" s="6">
        <f t="shared" si="1"/>
        <v>5</v>
      </c>
      <c r="M23" s="6">
        <f t="shared" si="2"/>
        <v>8</v>
      </c>
      <c r="N23" s="6">
        <f t="shared" si="3"/>
        <v>4</v>
      </c>
    </row>
    <row r="24" spans="4:14" x14ac:dyDescent="0.35">
      <c r="D24" s="13">
        <v>20</v>
      </c>
      <c r="E24" s="14">
        <v>3</v>
      </c>
      <c r="F24" s="14">
        <v>5</v>
      </c>
      <c r="G24" s="14">
        <v>8</v>
      </c>
      <c r="H24" s="15">
        <v>4</v>
      </c>
      <c r="J24" s="5">
        <v>20</v>
      </c>
      <c r="K24" s="8">
        <f t="shared" si="0"/>
        <v>3</v>
      </c>
      <c r="L24" s="6">
        <f t="shared" si="1"/>
        <v>5</v>
      </c>
      <c r="M24" s="6">
        <f t="shared" si="2"/>
        <v>8</v>
      </c>
      <c r="N24" s="6">
        <f t="shared" si="3"/>
        <v>4</v>
      </c>
    </row>
    <row r="25" spans="4:14" x14ac:dyDescent="0.35">
      <c r="D25" s="13">
        <v>21</v>
      </c>
      <c r="E25" s="14">
        <v>3</v>
      </c>
      <c r="F25" s="14">
        <v>5</v>
      </c>
      <c r="G25" s="14">
        <v>9</v>
      </c>
      <c r="H25" s="15">
        <v>4</v>
      </c>
      <c r="J25" s="5">
        <v>21</v>
      </c>
      <c r="K25" s="8">
        <f t="shared" si="0"/>
        <v>3</v>
      </c>
      <c r="L25" s="6">
        <f t="shared" si="1"/>
        <v>5</v>
      </c>
      <c r="M25" s="6">
        <f t="shared" si="2"/>
        <v>8</v>
      </c>
      <c r="N25" s="6">
        <f t="shared" si="3"/>
        <v>4</v>
      </c>
    </row>
    <row r="26" spans="4:14" x14ac:dyDescent="0.35">
      <c r="D26" s="13">
        <v>22</v>
      </c>
      <c r="E26" s="14">
        <v>3</v>
      </c>
      <c r="F26" s="14">
        <v>6</v>
      </c>
      <c r="G26" s="14">
        <v>9</v>
      </c>
      <c r="H26" s="15">
        <v>4</v>
      </c>
      <c r="J26" s="5">
        <v>22</v>
      </c>
      <c r="K26" s="8">
        <f t="shared" si="0"/>
        <v>3</v>
      </c>
      <c r="L26" s="6">
        <f t="shared" si="1"/>
        <v>6</v>
      </c>
      <c r="M26" s="6">
        <f t="shared" si="2"/>
        <v>9</v>
      </c>
      <c r="N26" s="6">
        <f t="shared" si="3"/>
        <v>4</v>
      </c>
    </row>
    <row r="27" spans="4:14" x14ac:dyDescent="0.35">
      <c r="D27" s="13">
        <v>23</v>
      </c>
      <c r="E27" s="14">
        <v>3</v>
      </c>
      <c r="F27" s="14">
        <v>6</v>
      </c>
      <c r="G27" s="14">
        <v>9</v>
      </c>
      <c r="H27" s="15">
        <v>5</v>
      </c>
      <c r="J27" s="5">
        <v>23</v>
      </c>
      <c r="K27" s="8">
        <f t="shared" si="0"/>
        <v>3</v>
      </c>
      <c r="L27" s="6">
        <f t="shared" si="1"/>
        <v>6</v>
      </c>
      <c r="M27" s="6">
        <f t="shared" si="2"/>
        <v>9</v>
      </c>
      <c r="N27" s="6">
        <f t="shared" si="3"/>
        <v>5</v>
      </c>
    </row>
    <row r="28" spans="4:14" x14ac:dyDescent="0.35">
      <c r="D28" s="13">
        <v>24</v>
      </c>
      <c r="E28" s="14">
        <v>4</v>
      </c>
      <c r="F28" s="14">
        <v>6</v>
      </c>
      <c r="G28" s="14">
        <v>9</v>
      </c>
      <c r="H28" s="15">
        <v>5</v>
      </c>
      <c r="J28" s="5">
        <v>24</v>
      </c>
      <c r="K28" s="8">
        <f t="shared" si="0"/>
        <v>4</v>
      </c>
      <c r="L28" s="6">
        <f t="shared" si="1"/>
        <v>6</v>
      </c>
      <c r="M28" s="6">
        <f t="shared" si="2"/>
        <v>10</v>
      </c>
      <c r="N28" s="6">
        <f t="shared" si="3"/>
        <v>5</v>
      </c>
    </row>
    <row r="29" spans="4:14" x14ac:dyDescent="0.35">
      <c r="D29" s="13">
        <v>25</v>
      </c>
      <c r="E29" s="14">
        <v>4</v>
      </c>
      <c r="F29" s="14">
        <v>6</v>
      </c>
      <c r="G29" s="14">
        <v>10</v>
      </c>
      <c r="H29" s="15">
        <v>5</v>
      </c>
      <c r="J29" s="5">
        <v>25</v>
      </c>
      <c r="K29" s="8">
        <f t="shared" si="0"/>
        <v>4</v>
      </c>
      <c r="L29" s="6">
        <f t="shared" si="1"/>
        <v>6</v>
      </c>
      <c r="M29" s="6">
        <f t="shared" si="2"/>
        <v>10</v>
      </c>
      <c r="N29" s="6">
        <f t="shared" si="3"/>
        <v>5</v>
      </c>
    </row>
    <row r="30" spans="4:14" x14ac:dyDescent="0.35">
      <c r="D30" s="13">
        <v>26</v>
      </c>
      <c r="E30" s="14">
        <v>4</v>
      </c>
      <c r="F30" s="14">
        <v>7</v>
      </c>
      <c r="G30" s="14">
        <v>11</v>
      </c>
      <c r="H30" s="15">
        <v>5</v>
      </c>
      <c r="J30" s="5">
        <v>26</v>
      </c>
      <c r="K30" s="8">
        <f t="shared" si="0"/>
        <v>4</v>
      </c>
      <c r="L30" s="6">
        <f t="shared" si="1"/>
        <v>7</v>
      </c>
      <c r="M30" s="6">
        <f t="shared" si="2"/>
        <v>10</v>
      </c>
      <c r="N30" s="6">
        <f t="shared" si="3"/>
        <v>5</v>
      </c>
    </row>
    <row r="31" spans="4:14" x14ac:dyDescent="0.35">
      <c r="D31" s="13">
        <v>27</v>
      </c>
      <c r="E31" s="14">
        <v>4</v>
      </c>
      <c r="F31" s="14">
        <v>7</v>
      </c>
      <c r="G31" s="14">
        <v>11</v>
      </c>
      <c r="H31" s="15">
        <v>5</v>
      </c>
      <c r="J31" s="5">
        <v>27</v>
      </c>
      <c r="K31" s="8">
        <f t="shared" si="0"/>
        <v>4</v>
      </c>
      <c r="L31" s="6">
        <f t="shared" si="1"/>
        <v>7</v>
      </c>
      <c r="M31" s="6">
        <f t="shared" si="2"/>
        <v>11</v>
      </c>
      <c r="N31" s="6">
        <f t="shared" si="3"/>
        <v>5</v>
      </c>
    </row>
    <row r="32" spans="4:14" x14ac:dyDescent="0.35">
      <c r="D32" s="13">
        <v>28</v>
      </c>
      <c r="E32" s="14">
        <v>4</v>
      </c>
      <c r="F32" s="14">
        <v>7</v>
      </c>
      <c r="G32" s="14">
        <v>11</v>
      </c>
      <c r="H32" s="15">
        <v>6</v>
      </c>
      <c r="J32" s="5">
        <v>28</v>
      </c>
      <c r="K32" s="8">
        <f t="shared" si="0"/>
        <v>4</v>
      </c>
      <c r="L32" s="6">
        <f t="shared" si="1"/>
        <v>7</v>
      </c>
      <c r="M32" s="6">
        <f t="shared" si="2"/>
        <v>11</v>
      </c>
      <c r="N32" s="6">
        <f t="shared" si="3"/>
        <v>6</v>
      </c>
    </row>
    <row r="33" spans="4:14" x14ac:dyDescent="0.35">
      <c r="D33" s="13">
        <v>29</v>
      </c>
      <c r="E33" s="14">
        <v>4</v>
      </c>
      <c r="F33" s="14">
        <v>7</v>
      </c>
      <c r="G33" s="14">
        <v>12</v>
      </c>
      <c r="H33" s="15">
        <v>6</v>
      </c>
      <c r="J33" s="5">
        <v>29</v>
      </c>
      <c r="K33" s="8">
        <f t="shared" si="0"/>
        <v>4</v>
      </c>
      <c r="L33" s="6">
        <f t="shared" si="1"/>
        <v>7</v>
      </c>
      <c r="M33" s="6">
        <f t="shared" si="2"/>
        <v>12</v>
      </c>
      <c r="N33" s="6">
        <f t="shared" si="3"/>
        <v>6</v>
      </c>
    </row>
    <row r="34" spans="4:14" x14ac:dyDescent="0.35">
      <c r="D34" s="13">
        <v>30</v>
      </c>
      <c r="E34" s="14">
        <v>5</v>
      </c>
      <c r="F34" s="14">
        <v>7</v>
      </c>
      <c r="G34" s="14">
        <v>12</v>
      </c>
      <c r="H34" s="15">
        <v>6</v>
      </c>
      <c r="J34" s="5">
        <v>30</v>
      </c>
      <c r="K34" s="8">
        <f t="shared" si="0"/>
        <v>5</v>
      </c>
      <c r="L34" s="6">
        <f t="shared" si="1"/>
        <v>8</v>
      </c>
      <c r="M34" s="6">
        <f t="shared" si="2"/>
        <v>12</v>
      </c>
      <c r="N34" s="6">
        <f t="shared" si="3"/>
        <v>6</v>
      </c>
    </row>
    <row r="35" spans="4:14" x14ac:dyDescent="0.35">
      <c r="D35" s="13">
        <v>31</v>
      </c>
      <c r="E35" s="14">
        <v>5</v>
      </c>
      <c r="F35" s="14">
        <v>8</v>
      </c>
      <c r="G35" s="14">
        <v>12</v>
      </c>
      <c r="H35" s="15">
        <v>6</v>
      </c>
      <c r="J35" s="5">
        <v>31</v>
      </c>
      <c r="K35" s="8">
        <f t="shared" si="0"/>
        <v>5</v>
      </c>
      <c r="L35" s="6">
        <f t="shared" si="1"/>
        <v>8</v>
      </c>
      <c r="M35" s="6">
        <f t="shared" si="2"/>
        <v>12</v>
      </c>
      <c r="N35" s="6">
        <f t="shared" si="3"/>
        <v>6</v>
      </c>
    </row>
    <row r="36" spans="4:14" x14ac:dyDescent="0.35">
      <c r="D36" s="13">
        <v>32</v>
      </c>
      <c r="E36" s="14">
        <v>5</v>
      </c>
      <c r="F36" s="14">
        <v>8</v>
      </c>
      <c r="G36" s="14">
        <v>13</v>
      </c>
      <c r="H36" s="15">
        <v>6</v>
      </c>
      <c r="J36" s="5">
        <v>32</v>
      </c>
      <c r="K36" s="8">
        <f t="shared" si="0"/>
        <v>5</v>
      </c>
      <c r="L36" s="6">
        <f t="shared" si="1"/>
        <v>8</v>
      </c>
      <c r="M36" s="6">
        <f t="shared" si="2"/>
        <v>13</v>
      </c>
      <c r="N36" s="6">
        <f t="shared" si="3"/>
        <v>6</v>
      </c>
    </row>
    <row r="37" spans="4:14" x14ac:dyDescent="0.35">
      <c r="D37" s="13">
        <v>33</v>
      </c>
      <c r="E37" s="14">
        <v>5</v>
      </c>
      <c r="F37" s="14">
        <v>8</v>
      </c>
      <c r="G37" s="14">
        <v>13</v>
      </c>
      <c r="H37" s="15">
        <v>7</v>
      </c>
      <c r="J37" s="5">
        <v>33</v>
      </c>
      <c r="K37" s="8">
        <f t="shared" si="0"/>
        <v>5</v>
      </c>
      <c r="L37" s="6">
        <f t="shared" si="1"/>
        <v>8</v>
      </c>
      <c r="M37" s="6">
        <f t="shared" si="2"/>
        <v>13</v>
      </c>
      <c r="N37" s="6">
        <f t="shared" si="3"/>
        <v>7</v>
      </c>
    </row>
    <row r="38" spans="4:14" x14ac:dyDescent="0.35">
      <c r="D38" s="13">
        <v>34</v>
      </c>
      <c r="E38" s="14">
        <v>5</v>
      </c>
      <c r="F38" s="14">
        <v>9</v>
      </c>
      <c r="G38" s="14">
        <v>13</v>
      </c>
      <c r="H38" s="15">
        <v>7</v>
      </c>
      <c r="J38" s="5">
        <v>34</v>
      </c>
      <c r="K38" s="8">
        <f t="shared" si="0"/>
        <v>5</v>
      </c>
      <c r="L38" s="6">
        <f t="shared" si="1"/>
        <v>9</v>
      </c>
      <c r="M38" s="6">
        <f t="shared" si="2"/>
        <v>14</v>
      </c>
      <c r="N38" s="6">
        <f t="shared" si="3"/>
        <v>7</v>
      </c>
    </row>
    <row r="39" spans="4:14" x14ac:dyDescent="0.35">
      <c r="D39" s="13">
        <v>35</v>
      </c>
      <c r="E39" s="14">
        <v>5</v>
      </c>
      <c r="F39" s="14">
        <v>9</v>
      </c>
      <c r="G39" s="14">
        <v>14</v>
      </c>
      <c r="H39" s="15">
        <v>7</v>
      </c>
      <c r="J39" s="5">
        <v>35</v>
      </c>
      <c r="K39" s="8">
        <f t="shared" si="0"/>
        <v>5</v>
      </c>
      <c r="L39" s="6">
        <f t="shared" si="1"/>
        <v>9</v>
      </c>
      <c r="M39" s="6">
        <f t="shared" si="2"/>
        <v>14</v>
      </c>
      <c r="N39" s="6">
        <f t="shared" si="3"/>
        <v>7</v>
      </c>
    </row>
    <row r="40" spans="4:14" x14ac:dyDescent="0.35">
      <c r="D40" s="13">
        <v>36</v>
      </c>
      <c r="E40" s="14">
        <v>5</v>
      </c>
      <c r="F40" s="14">
        <v>9</v>
      </c>
      <c r="G40" s="14">
        <v>15</v>
      </c>
      <c r="H40" s="15">
        <v>7</v>
      </c>
      <c r="J40" s="5">
        <v>36</v>
      </c>
      <c r="K40" s="8">
        <f t="shared" si="0"/>
        <v>5</v>
      </c>
      <c r="L40" s="6">
        <f t="shared" si="1"/>
        <v>9</v>
      </c>
      <c r="M40" s="6">
        <f t="shared" si="2"/>
        <v>14</v>
      </c>
      <c r="N40" s="6">
        <f t="shared" si="3"/>
        <v>7</v>
      </c>
    </row>
    <row r="41" spans="4:14" x14ac:dyDescent="0.35">
      <c r="D41" s="13">
        <v>37</v>
      </c>
      <c r="E41" s="14">
        <v>6</v>
      </c>
      <c r="F41" s="14">
        <v>9</v>
      </c>
      <c r="G41" s="14">
        <v>15</v>
      </c>
      <c r="H41" s="15">
        <v>7</v>
      </c>
      <c r="J41" s="5">
        <v>37</v>
      </c>
      <c r="K41" s="8">
        <f t="shared" si="0"/>
        <v>6</v>
      </c>
      <c r="L41" s="6">
        <f t="shared" si="1"/>
        <v>9</v>
      </c>
      <c r="M41" s="6">
        <f t="shared" si="2"/>
        <v>15</v>
      </c>
      <c r="N41" s="6">
        <f t="shared" si="3"/>
        <v>7</v>
      </c>
    </row>
    <row r="42" spans="4:14" x14ac:dyDescent="0.35">
      <c r="D42" s="13">
        <v>38</v>
      </c>
      <c r="E42" s="14">
        <v>6</v>
      </c>
      <c r="F42" s="14">
        <v>10</v>
      </c>
      <c r="G42" s="14">
        <v>15</v>
      </c>
      <c r="H42" s="15">
        <v>7</v>
      </c>
      <c r="J42" s="5">
        <v>38</v>
      </c>
      <c r="K42" s="8">
        <f t="shared" si="0"/>
        <v>6</v>
      </c>
      <c r="L42" s="6">
        <f t="shared" si="1"/>
        <v>10</v>
      </c>
      <c r="M42" s="6">
        <f t="shared" si="2"/>
        <v>15</v>
      </c>
      <c r="N42" s="6">
        <f t="shared" si="3"/>
        <v>8</v>
      </c>
    </row>
    <row r="43" spans="4:14" x14ac:dyDescent="0.35">
      <c r="D43" s="13">
        <v>39</v>
      </c>
      <c r="E43" s="14">
        <v>6</v>
      </c>
      <c r="F43" s="14">
        <v>10</v>
      </c>
      <c r="G43" s="14">
        <v>16</v>
      </c>
      <c r="H43" s="15">
        <v>7</v>
      </c>
      <c r="J43" s="5">
        <v>39</v>
      </c>
      <c r="K43" s="8">
        <f t="shared" si="0"/>
        <v>6</v>
      </c>
      <c r="L43" s="6">
        <f t="shared" si="1"/>
        <v>10</v>
      </c>
      <c r="M43" s="6">
        <f t="shared" si="2"/>
        <v>16</v>
      </c>
      <c r="N43" s="6">
        <f t="shared" si="3"/>
        <v>8</v>
      </c>
    </row>
    <row r="44" spans="4:14" x14ac:dyDescent="0.35">
      <c r="D44" s="13">
        <v>40</v>
      </c>
      <c r="E44" s="14">
        <v>6</v>
      </c>
      <c r="F44" s="14">
        <v>10</v>
      </c>
      <c r="G44" s="14">
        <v>16</v>
      </c>
      <c r="H44" s="15">
        <v>8</v>
      </c>
      <c r="J44" s="5">
        <v>40</v>
      </c>
      <c r="K44" s="8">
        <f t="shared" si="0"/>
        <v>6</v>
      </c>
      <c r="L44" s="6">
        <f t="shared" si="1"/>
        <v>10</v>
      </c>
      <c r="M44" s="6">
        <f t="shared" si="2"/>
        <v>16</v>
      </c>
      <c r="N44" s="6">
        <f t="shared" si="3"/>
        <v>8</v>
      </c>
    </row>
    <row r="45" spans="4:14" x14ac:dyDescent="0.35">
      <c r="D45" s="13">
        <v>41</v>
      </c>
      <c r="E45" s="14">
        <v>6</v>
      </c>
      <c r="F45" s="14">
        <v>10</v>
      </c>
      <c r="G45" s="14">
        <v>17</v>
      </c>
      <c r="H45" s="15">
        <v>8</v>
      </c>
      <c r="J45" s="5">
        <v>41</v>
      </c>
      <c r="K45" s="8">
        <f t="shared" si="0"/>
        <v>6</v>
      </c>
      <c r="L45" s="6">
        <f t="shared" si="1"/>
        <v>10</v>
      </c>
      <c r="M45" s="6">
        <f t="shared" si="2"/>
        <v>16</v>
      </c>
      <c r="N45" s="6">
        <f t="shared" si="3"/>
        <v>8</v>
      </c>
    </row>
    <row r="46" spans="4:14" x14ac:dyDescent="0.35">
      <c r="D46" s="13">
        <v>42</v>
      </c>
      <c r="E46" s="14">
        <v>6</v>
      </c>
      <c r="F46" s="14">
        <v>11</v>
      </c>
      <c r="G46" s="14">
        <v>17</v>
      </c>
      <c r="H46" s="15">
        <v>8</v>
      </c>
      <c r="J46" s="5">
        <v>42</v>
      </c>
      <c r="K46" s="8">
        <f t="shared" si="0"/>
        <v>6</v>
      </c>
      <c r="L46" s="6">
        <f t="shared" si="1"/>
        <v>11</v>
      </c>
      <c r="M46" s="6">
        <f t="shared" si="2"/>
        <v>17</v>
      </c>
      <c r="N46" s="6">
        <f t="shared" si="3"/>
        <v>8</v>
      </c>
    </row>
    <row r="47" spans="4:14" x14ac:dyDescent="0.35">
      <c r="D47" s="13">
        <v>43</v>
      </c>
      <c r="E47" s="14">
        <v>6</v>
      </c>
      <c r="F47" s="14">
        <v>11</v>
      </c>
      <c r="G47" s="14">
        <v>17</v>
      </c>
      <c r="H47" s="15">
        <v>9</v>
      </c>
      <c r="J47" s="5">
        <v>43</v>
      </c>
      <c r="K47" s="8">
        <f t="shared" si="0"/>
        <v>6</v>
      </c>
      <c r="L47" s="6">
        <f t="shared" si="1"/>
        <v>11</v>
      </c>
      <c r="M47" s="6">
        <f t="shared" si="2"/>
        <v>17</v>
      </c>
      <c r="N47" s="6">
        <f t="shared" si="3"/>
        <v>9</v>
      </c>
    </row>
    <row r="48" spans="4:14" x14ac:dyDescent="0.35">
      <c r="D48" s="13">
        <v>44</v>
      </c>
      <c r="E48" s="14">
        <v>7</v>
      </c>
      <c r="F48" s="14">
        <v>11</v>
      </c>
      <c r="G48" s="14">
        <v>17</v>
      </c>
      <c r="H48" s="15">
        <v>9</v>
      </c>
      <c r="J48" s="5">
        <v>44</v>
      </c>
      <c r="K48" s="8">
        <f t="shared" si="0"/>
        <v>7</v>
      </c>
      <c r="L48" s="6">
        <f t="shared" si="1"/>
        <v>11</v>
      </c>
      <c r="M48" s="6">
        <f t="shared" si="2"/>
        <v>18</v>
      </c>
      <c r="N48" s="6">
        <f t="shared" si="3"/>
        <v>9</v>
      </c>
    </row>
    <row r="49" spans="4:14" x14ac:dyDescent="0.35">
      <c r="D49" s="13">
        <v>45</v>
      </c>
      <c r="E49" s="14">
        <v>7</v>
      </c>
      <c r="F49" s="14">
        <v>11</v>
      </c>
      <c r="G49" s="14">
        <v>18</v>
      </c>
      <c r="H49" s="15">
        <v>9</v>
      </c>
      <c r="J49" s="5">
        <v>45</v>
      </c>
      <c r="K49" s="8">
        <f t="shared" si="0"/>
        <v>7</v>
      </c>
      <c r="L49" s="6">
        <f t="shared" si="1"/>
        <v>11</v>
      </c>
      <c r="M49" s="6">
        <f t="shared" si="2"/>
        <v>18</v>
      </c>
      <c r="N49" s="6">
        <f t="shared" si="3"/>
        <v>9</v>
      </c>
    </row>
    <row r="50" spans="4:14" x14ac:dyDescent="0.35">
      <c r="D50" s="13">
        <v>46</v>
      </c>
      <c r="E50" s="14">
        <v>7</v>
      </c>
      <c r="F50" s="14">
        <v>12</v>
      </c>
      <c r="G50" s="14">
        <v>18</v>
      </c>
      <c r="H50" s="15">
        <v>9</v>
      </c>
      <c r="J50" s="5">
        <v>46</v>
      </c>
      <c r="K50" s="8">
        <f t="shared" si="0"/>
        <v>7</v>
      </c>
      <c r="L50" s="6">
        <f t="shared" si="1"/>
        <v>12</v>
      </c>
      <c r="M50" s="6">
        <f t="shared" si="2"/>
        <v>18</v>
      </c>
      <c r="N50" s="6">
        <f t="shared" si="3"/>
        <v>9</v>
      </c>
    </row>
    <row r="51" spans="4:14" x14ac:dyDescent="0.35">
      <c r="D51" s="13">
        <v>47</v>
      </c>
      <c r="E51" s="14">
        <v>7</v>
      </c>
      <c r="F51" s="14">
        <v>12</v>
      </c>
      <c r="G51" s="14">
        <v>19</v>
      </c>
      <c r="H51" s="15">
        <v>9</v>
      </c>
      <c r="J51" s="5">
        <v>47</v>
      </c>
      <c r="K51" s="8">
        <f t="shared" si="0"/>
        <v>7</v>
      </c>
      <c r="L51" s="6">
        <f t="shared" si="1"/>
        <v>12</v>
      </c>
      <c r="M51" s="6">
        <f t="shared" si="2"/>
        <v>19</v>
      </c>
      <c r="N51" s="6">
        <f t="shared" si="3"/>
        <v>9</v>
      </c>
    </row>
    <row r="52" spans="4:14" x14ac:dyDescent="0.35">
      <c r="D52" s="13">
        <v>48</v>
      </c>
      <c r="E52" s="14">
        <v>7</v>
      </c>
      <c r="F52" s="14">
        <v>12</v>
      </c>
      <c r="G52" s="14">
        <v>19</v>
      </c>
      <c r="H52" s="15">
        <v>10</v>
      </c>
      <c r="J52" s="5">
        <v>48</v>
      </c>
      <c r="K52" s="8">
        <f t="shared" si="0"/>
        <v>7</v>
      </c>
      <c r="L52" s="6">
        <f t="shared" si="1"/>
        <v>12</v>
      </c>
      <c r="M52" s="6">
        <f t="shared" si="2"/>
        <v>19</v>
      </c>
      <c r="N52" s="6">
        <f t="shared" si="3"/>
        <v>10</v>
      </c>
    </row>
    <row r="53" spans="4:14" x14ac:dyDescent="0.35">
      <c r="D53" s="13">
        <v>49</v>
      </c>
      <c r="E53" s="14">
        <v>7</v>
      </c>
      <c r="F53" s="14">
        <v>12</v>
      </c>
      <c r="G53" s="14">
        <v>20</v>
      </c>
      <c r="H53" s="15">
        <v>10</v>
      </c>
      <c r="J53" s="5">
        <v>49</v>
      </c>
      <c r="K53" s="8">
        <f t="shared" si="0"/>
        <v>7</v>
      </c>
      <c r="L53" s="6">
        <f t="shared" si="1"/>
        <v>12</v>
      </c>
      <c r="M53" s="6">
        <f t="shared" si="2"/>
        <v>20</v>
      </c>
      <c r="N53" s="6">
        <f t="shared" si="3"/>
        <v>10</v>
      </c>
    </row>
    <row r="54" spans="4:14" x14ac:dyDescent="0.35">
      <c r="D54" s="13">
        <v>50</v>
      </c>
      <c r="E54" s="14">
        <v>8</v>
      </c>
      <c r="F54" s="14">
        <v>12</v>
      </c>
      <c r="G54" s="14">
        <v>20</v>
      </c>
      <c r="H54" s="15">
        <v>10</v>
      </c>
      <c r="J54" s="5">
        <v>50</v>
      </c>
      <c r="K54" s="8">
        <f t="shared" si="0"/>
        <v>8</v>
      </c>
      <c r="L54" s="6">
        <f t="shared" si="1"/>
        <v>13</v>
      </c>
      <c r="M54" s="6">
        <f t="shared" si="2"/>
        <v>20</v>
      </c>
      <c r="N54" s="6">
        <f t="shared" si="3"/>
        <v>10</v>
      </c>
    </row>
    <row r="55" spans="4:14" x14ac:dyDescent="0.35">
      <c r="D55" s="13">
        <v>51</v>
      </c>
      <c r="E55" s="14">
        <v>8</v>
      </c>
      <c r="F55" s="14">
        <v>13</v>
      </c>
      <c r="G55" s="14">
        <v>20</v>
      </c>
      <c r="H55" s="15">
        <v>10</v>
      </c>
      <c r="J55" s="5">
        <v>51</v>
      </c>
      <c r="K55" s="8">
        <f t="shared" si="0"/>
        <v>8</v>
      </c>
      <c r="L55" s="6">
        <f t="shared" si="1"/>
        <v>13</v>
      </c>
      <c r="M55" s="6">
        <f t="shared" si="2"/>
        <v>20</v>
      </c>
      <c r="N55" s="6">
        <f t="shared" si="3"/>
        <v>10</v>
      </c>
    </row>
    <row r="56" spans="4:14" x14ac:dyDescent="0.35">
      <c r="D56" s="13">
        <v>52</v>
      </c>
      <c r="E56" s="14">
        <v>8</v>
      </c>
      <c r="F56" s="14">
        <v>13</v>
      </c>
      <c r="G56" s="14">
        <v>21</v>
      </c>
      <c r="H56" s="15">
        <v>10</v>
      </c>
      <c r="J56" s="5">
        <v>52</v>
      </c>
      <c r="K56" s="8">
        <f t="shared" si="0"/>
        <v>8</v>
      </c>
      <c r="L56" s="6">
        <f t="shared" si="1"/>
        <v>13</v>
      </c>
      <c r="M56" s="6">
        <f t="shared" si="2"/>
        <v>21</v>
      </c>
      <c r="N56" s="6">
        <f t="shared" si="3"/>
        <v>10</v>
      </c>
    </row>
    <row r="57" spans="4:14" x14ac:dyDescent="0.35">
      <c r="D57" s="13">
        <v>53</v>
      </c>
      <c r="E57" s="14">
        <v>8</v>
      </c>
      <c r="F57" s="14">
        <v>13</v>
      </c>
      <c r="G57" s="14">
        <v>21</v>
      </c>
      <c r="H57" s="15">
        <v>11</v>
      </c>
      <c r="J57" s="5">
        <v>53</v>
      </c>
      <c r="K57" s="8">
        <f t="shared" si="0"/>
        <v>8</v>
      </c>
      <c r="L57" s="6">
        <f t="shared" si="1"/>
        <v>13</v>
      </c>
      <c r="M57" s="6">
        <f t="shared" si="2"/>
        <v>21</v>
      </c>
      <c r="N57" s="6">
        <f t="shared" si="3"/>
        <v>11</v>
      </c>
    </row>
    <row r="58" spans="4:14" x14ac:dyDescent="0.35">
      <c r="D58" s="13">
        <v>54</v>
      </c>
      <c r="E58" s="14">
        <v>8</v>
      </c>
      <c r="F58" s="14">
        <v>14</v>
      </c>
      <c r="G58" s="14">
        <v>21</v>
      </c>
      <c r="H58" s="15">
        <v>11</v>
      </c>
      <c r="J58" s="5">
        <v>54</v>
      </c>
      <c r="K58" s="8">
        <f t="shared" si="0"/>
        <v>8</v>
      </c>
      <c r="L58" s="6">
        <f t="shared" si="1"/>
        <v>14</v>
      </c>
      <c r="M58" s="6">
        <f t="shared" si="2"/>
        <v>22</v>
      </c>
      <c r="N58" s="6">
        <f t="shared" si="3"/>
        <v>11</v>
      </c>
    </row>
    <row r="59" spans="4:14" x14ac:dyDescent="0.35">
      <c r="D59" s="13">
        <v>55</v>
      </c>
      <c r="E59" s="14">
        <v>8</v>
      </c>
      <c r="F59" s="14">
        <v>14</v>
      </c>
      <c r="G59" s="14">
        <v>22</v>
      </c>
      <c r="H59" s="15">
        <v>11</v>
      </c>
      <c r="J59" s="5">
        <v>55</v>
      </c>
      <c r="K59" s="8">
        <f t="shared" si="0"/>
        <v>8</v>
      </c>
      <c r="L59" s="6">
        <f t="shared" si="1"/>
        <v>14</v>
      </c>
      <c r="M59" s="6">
        <f t="shared" si="2"/>
        <v>22</v>
      </c>
      <c r="N59" s="6">
        <f t="shared" si="3"/>
        <v>11</v>
      </c>
    </row>
    <row r="60" spans="4:14" x14ac:dyDescent="0.35">
      <c r="D60" s="13">
        <v>56</v>
      </c>
      <c r="E60" s="14">
        <v>8</v>
      </c>
      <c r="F60" s="14">
        <v>14</v>
      </c>
      <c r="G60" s="14">
        <v>23</v>
      </c>
      <c r="H60" s="15">
        <v>11</v>
      </c>
      <c r="J60" s="5">
        <v>56</v>
      </c>
      <c r="K60" s="8">
        <f t="shared" si="0"/>
        <v>8</v>
      </c>
      <c r="L60" s="6">
        <f t="shared" si="1"/>
        <v>14</v>
      </c>
      <c r="M60" s="6">
        <f t="shared" si="2"/>
        <v>22</v>
      </c>
      <c r="N60" s="6">
        <f t="shared" si="3"/>
        <v>11</v>
      </c>
    </row>
    <row r="61" spans="4:14" x14ac:dyDescent="0.35">
      <c r="D61" s="13">
        <v>57</v>
      </c>
      <c r="E61" s="14">
        <v>9</v>
      </c>
      <c r="F61" s="14">
        <v>14</v>
      </c>
      <c r="G61" s="14">
        <v>23</v>
      </c>
      <c r="H61" s="15">
        <v>11</v>
      </c>
      <c r="J61" s="5">
        <v>57</v>
      </c>
      <c r="K61" s="8">
        <f t="shared" si="0"/>
        <v>9</v>
      </c>
      <c r="L61" s="6">
        <f t="shared" si="1"/>
        <v>14</v>
      </c>
      <c r="M61" s="6">
        <f t="shared" si="2"/>
        <v>23</v>
      </c>
      <c r="N61" s="6">
        <f t="shared" si="3"/>
        <v>11</v>
      </c>
    </row>
    <row r="62" spans="4:14" x14ac:dyDescent="0.35">
      <c r="D62" s="13">
        <v>58</v>
      </c>
      <c r="E62" s="14">
        <v>9</v>
      </c>
      <c r="F62" s="14">
        <v>15</v>
      </c>
      <c r="G62" s="14">
        <v>23</v>
      </c>
      <c r="H62" s="15">
        <v>11</v>
      </c>
      <c r="J62" s="5">
        <v>58</v>
      </c>
      <c r="K62" s="8">
        <f t="shared" si="0"/>
        <v>9</v>
      </c>
      <c r="L62" s="6">
        <f t="shared" si="1"/>
        <v>15</v>
      </c>
      <c r="M62" s="6">
        <f t="shared" si="2"/>
        <v>23</v>
      </c>
      <c r="N62" s="6">
        <f t="shared" si="3"/>
        <v>12</v>
      </c>
    </row>
    <row r="63" spans="4:14" x14ac:dyDescent="0.35">
      <c r="D63" s="13">
        <v>59</v>
      </c>
      <c r="E63" s="14">
        <v>9</v>
      </c>
      <c r="F63" s="14">
        <v>15</v>
      </c>
      <c r="G63" s="14">
        <v>24</v>
      </c>
      <c r="H63" s="15">
        <v>11</v>
      </c>
      <c r="J63" s="5">
        <v>59</v>
      </c>
      <c r="K63" s="8">
        <f t="shared" si="0"/>
        <v>9</v>
      </c>
      <c r="L63" s="6">
        <f t="shared" si="1"/>
        <v>15</v>
      </c>
      <c r="M63" s="6">
        <f t="shared" si="2"/>
        <v>24</v>
      </c>
      <c r="N63" s="6">
        <f t="shared" si="3"/>
        <v>12</v>
      </c>
    </row>
    <row r="64" spans="4:14" x14ac:dyDescent="0.35">
      <c r="D64" s="13">
        <v>60</v>
      </c>
      <c r="E64" s="14">
        <v>9</v>
      </c>
      <c r="F64" s="14">
        <v>15</v>
      </c>
      <c r="G64" s="14">
        <v>24</v>
      </c>
      <c r="H64" s="15">
        <v>12</v>
      </c>
      <c r="J64" s="5">
        <v>60</v>
      </c>
      <c r="K64" s="8">
        <f t="shared" si="0"/>
        <v>9</v>
      </c>
      <c r="L64" s="6">
        <f t="shared" si="1"/>
        <v>15</v>
      </c>
      <c r="M64" s="6">
        <f t="shared" si="2"/>
        <v>24</v>
      </c>
      <c r="N64" s="6">
        <f t="shared" si="3"/>
        <v>12</v>
      </c>
    </row>
    <row r="65" spans="4:14" x14ac:dyDescent="0.35">
      <c r="D65" s="13">
        <v>61</v>
      </c>
      <c r="E65" s="14">
        <v>9</v>
      </c>
      <c r="F65" s="14">
        <v>15</v>
      </c>
      <c r="G65" s="14">
        <v>25</v>
      </c>
      <c r="H65" s="15">
        <v>12</v>
      </c>
      <c r="J65" s="5">
        <v>61</v>
      </c>
      <c r="K65" s="8">
        <f t="shared" si="0"/>
        <v>9</v>
      </c>
      <c r="L65" s="6">
        <f t="shared" si="1"/>
        <v>15</v>
      </c>
      <c r="M65" s="6">
        <f t="shared" si="2"/>
        <v>24</v>
      </c>
      <c r="N65" s="6">
        <f t="shared" si="3"/>
        <v>12</v>
      </c>
    </row>
    <row r="66" spans="4:14" x14ac:dyDescent="0.35">
      <c r="D66" s="13">
        <v>62</v>
      </c>
      <c r="E66" s="14">
        <v>9</v>
      </c>
      <c r="F66" s="14">
        <v>16</v>
      </c>
      <c r="G66" s="14">
        <v>25</v>
      </c>
      <c r="H66" s="15">
        <v>12</v>
      </c>
      <c r="J66" s="5">
        <v>62</v>
      </c>
      <c r="K66" s="8">
        <f t="shared" si="0"/>
        <v>9</v>
      </c>
      <c r="L66" s="6">
        <f t="shared" si="1"/>
        <v>16</v>
      </c>
      <c r="M66" s="6">
        <f t="shared" si="2"/>
        <v>25</v>
      </c>
      <c r="N66" s="6">
        <f t="shared" si="3"/>
        <v>12</v>
      </c>
    </row>
    <row r="67" spans="4:14" x14ac:dyDescent="0.35">
      <c r="D67" s="13">
        <v>63</v>
      </c>
      <c r="E67" s="14">
        <v>9</v>
      </c>
      <c r="F67" s="14">
        <v>16</v>
      </c>
      <c r="G67" s="14">
        <v>25</v>
      </c>
      <c r="H67" s="15">
        <v>13</v>
      </c>
      <c r="J67" s="5">
        <v>63</v>
      </c>
      <c r="K67" s="8">
        <f t="shared" si="0"/>
        <v>9</v>
      </c>
      <c r="L67" s="6">
        <f t="shared" si="1"/>
        <v>16</v>
      </c>
      <c r="M67" s="6">
        <f t="shared" si="2"/>
        <v>25</v>
      </c>
      <c r="N67" s="6">
        <f t="shared" si="3"/>
        <v>13</v>
      </c>
    </row>
    <row r="68" spans="4:14" x14ac:dyDescent="0.35">
      <c r="D68" s="13">
        <v>64</v>
      </c>
      <c r="E68" s="14">
        <v>10</v>
      </c>
      <c r="F68" s="14">
        <v>16</v>
      </c>
      <c r="G68" s="14">
        <v>25</v>
      </c>
      <c r="H68" s="15">
        <v>13</v>
      </c>
      <c r="J68" s="5">
        <v>64</v>
      </c>
      <c r="K68" s="8">
        <f t="shared" si="0"/>
        <v>10</v>
      </c>
      <c r="L68" s="6">
        <f t="shared" si="1"/>
        <v>16</v>
      </c>
      <c r="M68" s="6">
        <f t="shared" si="2"/>
        <v>26</v>
      </c>
      <c r="N68" s="6">
        <f t="shared" si="3"/>
        <v>13</v>
      </c>
    </row>
    <row r="69" spans="4:14" x14ac:dyDescent="0.35">
      <c r="D69" s="13">
        <v>65</v>
      </c>
      <c r="E69" s="14">
        <v>10</v>
      </c>
      <c r="F69" s="14">
        <v>16</v>
      </c>
      <c r="G69" s="14">
        <v>26</v>
      </c>
      <c r="H69" s="15">
        <v>13</v>
      </c>
      <c r="J69" s="5">
        <v>65</v>
      </c>
      <c r="K69" s="8">
        <f t="shared" si="0"/>
        <v>10</v>
      </c>
      <c r="L69" s="6">
        <f t="shared" si="1"/>
        <v>16</v>
      </c>
      <c r="M69" s="6">
        <f t="shared" si="2"/>
        <v>26</v>
      </c>
      <c r="N69" s="6">
        <f t="shared" si="3"/>
        <v>13</v>
      </c>
    </row>
    <row r="70" spans="4:14" x14ac:dyDescent="0.35">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x14ac:dyDescent="0.35">
      <c r="D71" s="13">
        <v>67</v>
      </c>
      <c r="E71" s="14">
        <v>10</v>
      </c>
      <c r="F71" s="14">
        <v>17</v>
      </c>
      <c r="G71" s="14">
        <v>27</v>
      </c>
      <c r="H71" s="15">
        <v>13</v>
      </c>
      <c r="J71" s="5">
        <v>67</v>
      </c>
      <c r="K71" s="8">
        <f t="shared" si="4"/>
        <v>10</v>
      </c>
      <c r="L71" s="6">
        <f t="shared" si="5"/>
        <v>17</v>
      </c>
      <c r="M71" s="6">
        <f t="shared" si="6"/>
        <v>27</v>
      </c>
      <c r="N71" s="6">
        <f t="shared" si="7"/>
        <v>13</v>
      </c>
    </row>
    <row r="72" spans="4:14" x14ac:dyDescent="0.35">
      <c r="D72" s="13">
        <v>68</v>
      </c>
      <c r="E72" s="14">
        <v>10</v>
      </c>
      <c r="F72" s="14">
        <v>17</v>
      </c>
      <c r="G72" s="14">
        <v>27</v>
      </c>
      <c r="H72" s="15">
        <v>14</v>
      </c>
      <c r="J72" s="5">
        <v>68</v>
      </c>
      <c r="K72" s="8">
        <f t="shared" si="4"/>
        <v>10</v>
      </c>
      <c r="L72" s="6">
        <f t="shared" si="5"/>
        <v>17</v>
      </c>
      <c r="M72" s="6">
        <f t="shared" si="6"/>
        <v>27</v>
      </c>
      <c r="N72" s="6">
        <f t="shared" si="7"/>
        <v>14</v>
      </c>
    </row>
    <row r="73" spans="4:14" x14ac:dyDescent="0.35">
      <c r="D73" s="13">
        <v>69</v>
      </c>
      <c r="E73" s="14">
        <v>10</v>
      </c>
      <c r="F73" s="14">
        <v>17</v>
      </c>
      <c r="G73" s="14">
        <v>28</v>
      </c>
      <c r="H73" s="15">
        <v>14</v>
      </c>
      <c r="J73" s="5">
        <v>69</v>
      </c>
      <c r="K73" s="8">
        <f t="shared" si="4"/>
        <v>10</v>
      </c>
      <c r="L73" s="6">
        <f t="shared" si="5"/>
        <v>17</v>
      </c>
      <c r="M73" s="6">
        <f t="shared" si="6"/>
        <v>28</v>
      </c>
      <c r="N73" s="6">
        <f t="shared" si="7"/>
        <v>14</v>
      </c>
    </row>
    <row r="74" spans="4:14" x14ac:dyDescent="0.35">
      <c r="D74" s="13">
        <v>70</v>
      </c>
      <c r="E74" s="14">
        <v>11</v>
      </c>
      <c r="F74" s="14">
        <v>17</v>
      </c>
      <c r="G74" s="14">
        <v>28</v>
      </c>
      <c r="H74" s="15">
        <v>14</v>
      </c>
      <c r="J74" s="5">
        <v>70</v>
      </c>
      <c r="K74" s="8">
        <f t="shared" si="4"/>
        <v>11</v>
      </c>
      <c r="L74" s="6">
        <f t="shared" si="5"/>
        <v>18</v>
      </c>
      <c r="M74" s="6">
        <f t="shared" si="6"/>
        <v>28</v>
      </c>
      <c r="N74" s="6">
        <f t="shared" si="7"/>
        <v>14</v>
      </c>
    </row>
    <row r="75" spans="4:14" x14ac:dyDescent="0.35">
      <c r="D75" s="13">
        <v>71</v>
      </c>
      <c r="E75" s="14">
        <v>11</v>
      </c>
      <c r="F75" s="14">
        <v>18</v>
      </c>
      <c r="G75" s="14">
        <v>28</v>
      </c>
      <c r="H75" s="15">
        <v>14</v>
      </c>
      <c r="J75" s="5">
        <v>71</v>
      </c>
      <c r="K75" s="8">
        <f t="shared" si="4"/>
        <v>11</v>
      </c>
      <c r="L75" s="6">
        <f t="shared" si="5"/>
        <v>18</v>
      </c>
      <c r="M75" s="6">
        <f t="shared" si="6"/>
        <v>28</v>
      </c>
      <c r="N75" s="6">
        <f t="shared" si="7"/>
        <v>14</v>
      </c>
    </row>
    <row r="76" spans="4:14" x14ac:dyDescent="0.35">
      <c r="D76" s="13">
        <v>72</v>
      </c>
      <c r="E76" s="14">
        <v>11</v>
      </c>
      <c r="F76" s="14">
        <v>18</v>
      </c>
      <c r="G76" s="14">
        <v>29</v>
      </c>
      <c r="H76" s="15">
        <v>14</v>
      </c>
      <c r="J76" s="5">
        <v>72</v>
      </c>
      <c r="K76" s="8">
        <f t="shared" si="4"/>
        <v>11</v>
      </c>
      <c r="L76" s="6">
        <f t="shared" si="5"/>
        <v>18</v>
      </c>
      <c r="M76" s="6">
        <f t="shared" si="6"/>
        <v>29</v>
      </c>
      <c r="N76" s="6">
        <f t="shared" si="7"/>
        <v>14</v>
      </c>
    </row>
    <row r="77" spans="4:14" x14ac:dyDescent="0.35">
      <c r="D77" s="13">
        <v>73</v>
      </c>
      <c r="E77" s="14">
        <v>11</v>
      </c>
      <c r="F77" s="14">
        <v>18</v>
      </c>
      <c r="G77" s="14">
        <v>29</v>
      </c>
      <c r="H77" s="15">
        <v>15</v>
      </c>
      <c r="J77" s="5">
        <v>73</v>
      </c>
      <c r="K77" s="8">
        <f t="shared" si="4"/>
        <v>11</v>
      </c>
      <c r="L77" s="6">
        <f t="shared" si="5"/>
        <v>18</v>
      </c>
      <c r="M77" s="6">
        <f t="shared" si="6"/>
        <v>29</v>
      </c>
      <c r="N77" s="6">
        <f t="shared" si="7"/>
        <v>15</v>
      </c>
    </row>
    <row r="78" spans="4:14" x14ac:dyDescent="0.35">
      <c r="D78" s="13">
        <v>74</v>
      </c>
      <c r="E78" s="14">
        <v>11</v>
      </c>
      <c r="F78" s="14">
        <v>19</v>
      </c>
      <c r="G78" s="14">
        <v>29</v>
      </c>
      <c r="H78" s="15">
        <v>15</v>
      </c>
      <c r="J78" s="5">
        <v>74</v>
      </c>
      <c r="K78" s="8">
        <f t="shared" si="4"/>
        <v>11</v>
      </c>
      <c r="L78" s="6">
        <f t="shared" si="5"/>
        <v>19</v>
      </c>
      <c r="M78" s="6">
        <f t="shared" si="6"/>
        <v>30</v>
      </c>
      <c r="N78" s="6">
        <f t="shared" si="7"/>
        <v>15</v>
      </c>
    </row>
    <row r="79" spans="4:14" x14ac:dyDescent="0.35">
      <c r="D79" s="13">
        <v>75</v>
      </c>
      <c r="E79" s="14">
        <v>11</v>
      </c>
      <c r="F79" s="14">
        <v>19</v>
      </c>
      <c r="G79" s="14">
        <v>30</v>
      </c>
      <c r="H79" s="15">
        <v>15</v>
      </c>
      <c r="J79" s="5">
        <v>75</v>
      </c>
      <c r="K79" s="8">
        <f t="shared" si="4"/>
        <v>11</v>
      </c>
      <c r="L79" s="6">
        <f t="shared" si="5"/>
        <v>19</v>
      </c>
      <c r="M79" s="6">
        <f t="shared" si="6"/>
        <v>30</v>
      </c>
      <c r="N79" s="6">
        <f t="shared" si="7"/>
        <v>15</v>
      </c>
    </row>
    <row r="80" spans="4:14" x14ac:dyDescent="0.35">
      <c r="D80" s="13">
        <v>76</v>
      </c>
      <c r="E80" s="14">
        <v>11</v>
      </c>
      <c r="F80" s="14">
        <v>19</v>
      </c>
      <c r="G80" s="14">
        <v>31</v>
      </c>
      <c r="H80" s="15">
        <v>15</v>
      </c>
      <c r="J80" s="5">
        <v>76</v>
      </c>
      <c r="K80" s="8">
        <f t="shared" si="4"/>
        <v>11</v>
      </c>
      <c r="L80" s="6">
        <f t="shared" si="5"/>
        <v>19</v>
      </c>
      <c r="M80" s="6">
        <f t="shared" si="6"/>
        <v>30</v>
      </c>
      <c r="N80" s="6">
        <f t="shared" si="7"/>
        <v>15</v>
      </c>
    </row>
    <row r="81" spans="4:14" x14ac:dyDescent="0.35">
      <c r="D81" s="13">
        <v>77</v>
      </c>
      <c r="E81" s="14">
        <v>12</v>
      </c>
      <c r="F81" s="14">
        <v>19</v>
      </c>
      <c r="G81" s="14">
        <v>31</v>
      </c>
      <c r="H81" s="15">
        <v>15</v>
      </c>
      <c r="J81" s="5">
        <v>77</v>
      </c>
      <c r="K81" s="8">
        <f t="shared" si="4"/>
        <v>12</v>
      </c>
      <c r="L81" s="6">
        <f t="shared" si="5"/>
        <v>19</v>
      </c>
      <c r="M81" s="6">
        <f t="shared" si="6"/>
        <v>31</v>
      </c>
      <c r="N81" s="6">
        <f t="shared" si="7"/>
        <v>15</v>
      </c>
    </row>
    <row r="82" spans="4:14" x14ac:dyDescent="0.35">
      <c r="D82" s="13">
        <v>78</v>
      </c>
      <c r="E82" s="14">
        <v>12</v>
      </c>
      <c r="F82" s="14">
        <v>20</v>
      </c>
      <c r="G82" s="14">
        <v>31</v>
      </c>
      <c r="H82" s="15">
        <v>15</v>
      </c>
      <c r="J82" s="5">
        <v>78</v>
      </c>
      <c r="K82" s="8">
        <f t="shared" si="4"/>
        <v>12</v>
      </c>
      <c r="L82" s="6">
        <f t="shared" si="5"/>
        <v>20</v>
      </c>
      <c r="M82" s="6">
        <f t="shared" si="6"/>
        <v>31</v>
      </c>
      <c r="N82" s="6">
        <f t="shared" si="7"/>
        <v>16</v>
      </c>
    </row>
    <row r="83" spans="4:14" x14ac:dyDescent="0.35">
      <c r="D83" s="13">
        <v>79</v>
      </c>
      <c r="E83" s="14">
        <v>12</v>
      </c>
      <c r="F83" s="14">
        <v>20</v>
      </c>
      <c r="G83" s="14">
        <v>32</v>
      </c>
      <c r="H83" s="15">
        <v>15</v>
      </c>
      <c r="J83" s="5">
        <v>79</v>
      </c>
      <c r="K83" s="8">
        <f t="shared" si="4"/>
        <v>12</v>
      </c>
      <c r="L83" s="6">
        <f t="shared" si="5"/>
        <v>20</v>
      </c>
      <c r="M83" s="6">
        <f t="shared" si="6"/>
        <v>32</v>
      </c>
      <c r="N83" s="6">
        <f t="shared" si="7"/>
        <v>16</v>
      </c>
    </row>
    <row r="84" spans="4:14" x14ac:dyDescent="0.35">
      <c r="D84" s="13">
        <v>80</v>
      </c>
      <c r="E84" s="14">
        <v>12</v>
      </c>
      <c r="F84" s="14">
        <v>20</v>
      </c>
      <c r="G84" s="14">
        <v>32</v>
      </c>
      <c r="H84" s="15">
        <v>16</v>
      </c>
      <c r="J84" s="5">
        <v>80</v>
      </c>
      <c r="K84" s="8">
        <f t="shared" si="4"/>
        <v>12</v>
      </c>
      <c r="L84" s="6">
        <f t="shared" si="5"/>
        <v>20</v>
      </c>
      <c r="M84" s="6">
        <f t="shared" si="6"/>
        <v>32</v>
      </c>
      <c r="N84" s="6">
        <f t="shared" si="7"/>
        <v>16</v>
      </c>
    </row>
    <row r="85" spans="4:14" x14ac:dyDescent="0.35">
      <c r="D85" s="13">
        <v>81</v>
      </c>
      <c r="E85" s="14">
        <v>12</v>
      </c>
      <c r="F85" s="14">
        <v>20</v>
      </c>
      <c r="G85" s="14">
        <v>33</v>
      </c>
      <c r="H85" s="15">
        <v>16</v>
      </c>
      <c r="J85" s="5">
        <v>81</v>
      </c>
      <c r="K85" s="8">
        <f t="shared" si="4"/>
        <v>12</v>
      </c>
      <c r="L85" s="6">
        <f t="shared" si="5"/>
        <v>20</v>
      </c>
      <c r="M85" s="6">
        <f t="shared" si="6"/>
        <v>32</v>
      </c>
      <c r="N85" s="6">
        <f t="shared" si="7"/>
        <v>16</v>
      </c>
    </row>
    <row r="86" spans="4:14" x14ac:dyDescent="0.35">
      <c r="D86" s="13">
        <v>82</v>
      </c>
      <c r="E86" s="14">
        <v>12</v>
      </c>
      <c r="F86" s="14">
        <v>21</v>
      </c>
      <c r="G86" s="14">
        <v>33</v>
      </c>
      <c r="H86" s="15">
        <v>16</v>
      </c>
      <c r="J86" s="5">
        <v>82</v>
      </c>
      <c r="K86" s="8">
        <f t="shared" si="4"/>
        <v>12</v>
      </c>
      <c r="L86" s="6">
        <f t="shared" si="5"/>
        <v>21</v>
      </c>
      <c r="M86" s="6">
        <f t="shared" si="6"/>
        <v>33</v>
      </c>
      <c r="N86" s="6">
        <f t="shared" si="7"/>
        <v>16</v>
      </c>
    </row>
    <row r="87" spans="4:14" x14ac:dyDescent="0.35">
      <c r="D87" s="13">
        <v>83</v>
      </c>
      <c r="E87" s="14">
        <v>12</v>
      </c>
      <c r="F87" s="14">
        <v>21</v>
      </c>
      <c r="G87" s="14">
        <v>33</v>
      </c>
      <c r="H87" s="15">
        <v>17</v>
      </c>
      <c r="J87" s="5">
        <v>83</v>
      </c>
      <c r="K87" s="8">
        <f t="shared" si="4"/>
        <v>12</v>
      </c>
      <c r="L87" s="6">
        <f t="shared" si="5"/>
        <v>21</v>
      </c>
      <c r="M87" s="6">
        <f t="shared" si="6"/>
        <v>33</v>
      </c>
      <c r="N87" s="6">
        <f t="shared" si="7"/>
        <v>17</v>
      </c>
    </row>
    <row r="88" spans="4:14" x14ac:dyDescent="0.35">
      <c r="D88" s="13">
        <v>84</v>
      </c>
      <c r="E88" s="14">
        <v>13</v>
      </c>
      <c r="F88" s="14">
        <v>21</v>
      </c>
      <c r="G88" s="14">
        <v>33</v>
      </c>
      <c r="H88" s="15">
        <v>17</v>
      </c>
      <c r="J88" s="5">
        <v>84</v>
      </c>
      <c r="K88" s="8">
        <f t="shared" si="4"/>
        <v>13</v>
      </c>
      <c r="L88" s="6">
        <f t="shared" si="5"/>
        <v>21</v>
      </c>
      <c r="M88" s="6">
        <f t="shared" si="6"/>
        <v>34</v>
      </c>
      <c r="N88" s="6">
        <f t="shared" si="7"/>
        <v>17</v>
      </c>
    </row>
    <row r="89" spans="4:14" x14ac:dyDescent="0.35">
      <c r="D89" s="13">
        <v>85</v>
      </c>
      <c r="E89" s="14">
        <v>13</v>
      </c>
      <c r="F89" s="14">
        <v>21</v>
      </c>
      <c r="G89" s="14">
        <v>34</v>
      </c>
      <c r="H89" s="15">
        <v>17</v>
      </c>
      <c r="J89" s="5">
        <v>85</v>
      </c>
      <c r="K89" s="8">
        <f t="shared" si="4"/>
        <v>13</v>
      </c>
      <c r="L89" s="6">
        <f t="shared" si="5"/>
        <v>21</v>
      </c>
      <c r="M89" s="6">
        <f t="shared" si="6"/>
        <v>34</v>
      </c>
      <c r="N89" s="6">
        <f t="shared" si="7"/>
        <v>17</v>
      </c>
    </row>
    <row r="90" spans="4:14" x14ac:dyDescent="0.35">
      <c r="D90" s="13">
        <v>86</v>
      </c>
      <c r="E90" s="14">
        <v>13</v>
      </c>
      <c r="F90" s="14">
        <v>22</v>
      </c>
      <c r="G90" s="14">
        <v>34</v>
      </c>
      <c r="H90" s="15">
        <v>17</v>
      </c>
      <c r="J90" s="5">
        <v>86</v>
      </c>
      <c r="K90" s="8">
        <f t="shared" si="4"/>
        <v>13</v>
      </c>
      <c r="L90" s="6">
        <f t="shared" si="5"/>
        <v>22</v>
      </c>
      <c r="M90" s="6">
        <f t="shared" si="6"/>
        <v>34</v>
      </c>
      <c r="N90" s="6">
        <f t="shared" si="7"/>
        <v>17</v>
      </c>
    </row>
    <row r="91" spans="4:14" x14ac:dyDescent="0.35">
      <c r="D91" s="13">
        <v>87</v>
      </c>
      <c r="E91" s="14">
        <v>13</v>
      </c>
      <c r="F91" s="14">
        <v>22</v>
      </c>
      <c r="G91" s="14">
        <v>35</v>
      </c>
      <c r="H91" s="15">
        <v>17</v>
      </c>
      <c r="J91" s="5">
        <v>87</v>
      </c>
      <c r="K91" s="8">
        <f t="shared" si="4"/>
        <v>13</v>
      </c>
      <c r="L91" s="6">
        <f t="shared" si="5"/>
        <v>22</v>
      </c>
      <c r="M91" s="6">
        <f t="shared" si="6"/>
        <v>35</v>
      </c>
      <c r="N91" s="6">
        <f t="shared" si="7"/>
        <v>17</v>
      </c>
    </row>
    <row r="92" spans="4:14" x14ac:dyDescent="0.35">
      <c r="D92" s="13">
        <v>88</v>
      </c>
      <c r="E92" s="14">
        <v>13</v>
      </c>
      <c r="F92" s="14">
        <v>22</v>
      </c>
      <c r="G92" s="14">
        <v>35</v>
      </c>
      <c r="H92" s="15">
        <v>18</v>
      </c>
      <c r="J92" s="5">
        <v>88</v>
      </c>
      <c r="K92" s="8">
        <f t="shared" si="4"/>
        <v>13</v>
      </c>
      <c r="L92" s="6">
        <f t="shared" si="5"/>
        <v>22</v>
      </c>
      <c r="M92" s="6">
        <f t="shared" si="6"/>
        <v>35</v>
      </c>
      <c r="N92" s="6">
        <f t="shared" si="7"/>
        <v>18</v>
      </c>
    </row>
    <row r="93" spans="4:14" x14ac:dyDescent="0.35">
      <c r="D93" s="13">
        <v>89</v>
      </c>
      <c r="E93" s="14">
        <v>13</v>
      </c>
      <c r="F93" s="14">
        <v>22</v>
      </c>
      <c r="G93" s="14">
        <v>36</v>
      </c>
      <c r="H93" s="15">
        <v>18</v>
      </c>
      <c r="J93" s="5">
        <v>89</v>
      </c>
      <c r="K93" s="8">
        <f t="shared" si="4"/>
        <v>13</v>
      </c>
      <c r="L93" s="6">
        <f t="shared" si="5"/>
        <v>22</v>
      </c>
      <c r="M93" s="6">
        <f t="shared" si="6"/>
        <v>36</v>
      </c>
      <c r="N93" s="6">
        <f t="shared" si="7"/>
        <v>18</v>
      </c>
    </row>
    <row r="94" spans="4:14" x14ac:dyDescent="0.35">
      <c r="D94" s="13">
        <v>90</v>
      </c>
      <c r="E94" s="14">
        <v>14</v>
      </c>
      <c r="F94" s="14">
        <v>22</v>
      </c>
      <c r="G94" s="14">
        <v>36</v>
      </c>
      <c r="H94" s="15">
        <v>18</v>
      </c>
      <c r="J94" s="5">
        <v>90</v>
      </c>
      <c r="K94" s="8">
        <f t="shared" si="4"/>
        <v>14</v>
      </c>
      <c r="L94" s="6">
        <f t="shared" si="5"/>
        <v>23</v>
      </c>
      <c r="M94" s="6">
        <f t="shared" si="6"/>
        <v>36</v>
      </c>
      <c r="N94" s="6">
        <f t="shared" si="7"/>
        <v>18</v>
      </c>
    </row>
    <row r="95" spans="4:14" x14ac:dyDescent="0.35">
      <c r="D95" s="13">
        <v>91</v>
      </c>
      <c r="E95" s="14">
        <v>14</v>
      </c>
      <c r="F95" s="14">
        <v>23</v>
      </c>
      <c r="G95" s="14">
        <v>36</v>
      </c>
      <c r="H95" s="15">
        <v>18</v>
      </c>
      <c r="J95" s="5">
        <v>91</v>
      </c>
      <c r="K95" s="8">
        <f t="shared" si="4"/>
        <v>14</v>
      </c>
      <c r="L95" s="6">
        <f t="shared" si="5"/>
        <v>23</v>
      </c>
      <c r="M95" s="6">
        <f t="shared" si="6"/>
        <v>36</v>
      </c>
      <c r="N95" s="6">
        <f t="shared" si="7"/>
        <v>18</v>
      </c>
    </row>
    <row r="96" spans="4:14" x14ac:dyDescent="0.35">
      <c r="D96" s="13">
        <v>92</v>
      </c>
      <c r="E96" s="14">
        <v>14</v>
      </c>
      <c r="F96" s="14">
        <v>23</v>
      </c>
      <c r="G96" s="14">
        <v>37</v>
      </c>
      <c r="H96" s="15">
        <v>18</v>
      </c>
      <c r="J96" s="5">
        <v>92</v>
      </c>
      <c r="K96" s="8">
        <f t="shared" si="4"/>
        <v>14</v>
      </c>
      <c r="L96" s="6">
        <f t="shared" si="5"/>
        <v>23</v>
      </c>
      <c r="M96" s="6">
        <f t="shared" si="6"/>
        <v>37</v>
      </c>
      <c r="N96" s="6">
        <f t="shared" si="7"/>
        <v>18</v>
      </c>
    </row>
    <row r="97" spans="4:14" x14ac:dyDescent="0.35">
      <c r="D97" s="13">
        <v>93</v>
      </c>
      <c r="E97" s="14">
        <v>14</v>
      </c>
      <c r="F97" s="14">
        <v>23</v>
      </c>
      <c r="G97" s="14">
        <v>37</v>
      </c>
      <c r="H97" s="15">
        <v>19</v>
      </c>
      <c r="J97" s="5">
        <v>93</v>
      </c>
      <c r="K97" s="8">
        <f t="shared" si="4"/>
        <v>14</v>
      </c>
      <c r="L97" s="6">
        <f t="shared" si="5"/>
        <v>23</v>
      </c>
      <c r="M97" s="6">
        <f t="shared" si="6"/>
        <v>37</v>
      </c>
      <c r="N97" s="6">
        <f t="shared" si="7"/>
        <v>19</v>
      </c>
    </row>
    <row r="98" spans="4:14" x14ac:dyDescent="0.35">
      <c r="D98" s="13">
        <v>94</v>
      </c>
      <c r="E98" s="14">
        <v>14</v>
      </c>
      <c r="F98" s="14">
        <v>24</v>
      </c>
      <c r="G98" s="14">
        <v>37</v>
      </c>
      <c r="H98" s="15">
        <v>19</v>
      </c>
      <c r="J98" s="5">
        <v>94</v>
      </c>
      <c r="K98" s="8">
        <f t="shared" si="4"/>
        <v>14</v>
      </c>
      <c r="L98" s="6">
        <f t="shared" si="5"/>
        <v>24</v>
      </c>
      <c r="M98" s="6">
        <f t="shared" si="6"/>
        <v>38</v>
      </c>
      <c r="N98" s="6">
        <f t="shared" si="7"/>
        <v>19</v>
      </c>
    </row>
    <row r="99" spans="4:14" x14ac:dyDescent="0.35">
      <c r="D99" s="13">
        <v>95</v>
      </c>
      <c r="E99" s="14">
        <v>14</v>
      </c>
      <c r="F99" s="14">
        <v>24</v>
      </c>
      <c r="G99" s="14">
        <v>38</v>
      </c>
      <c r="H99" s="15">
        <v>19</v>
      </c>
      <c r="J99" s="5">
        <v>95</v>
      </c>
      <c r="K99" s="8">
        <f t="shared" si="4"/>
        <v>14</v>
      </c>
      <c r="L99" s="6">
        <f t="shared" si="5"/>
        <v>24</v>
      </c>
      <c r="M99" s="6">
        <f t="shared" si="6"/>
        <v>38</v>
      </c>
      <c r="N99" s="6">
        <f t="shared" si="7"/>
        <v>19</v>
      </c>
    </row>
    <row r="100" spans="4:14" x14ac:dyDescent="0.35">
      <c r="D100" s="13">
        <v>96</v>
      </c>
      <c r="E100" s="14">
        <v>14</v>
      </c>
      <c r="F100" s="14">
        <v>24</v>
      </c>
      <c r="G100" s="14">
        <v>39</v>
      </c>
      <c r="H100" s="15">
        <v>19</v>
      </c>
      <c r="J100" s="5">
        <v>96</v>
      </c>
      <c r="K100" s="8">
        <f t="shared" si="4"/>
        <v>14</v>
      </c>
      <c r="L100" s="6">
        <f t="shared" si="5"/>
        <v>24</v>
      </c>
      <c r="M100" s="6">
        <f t="shared" si="6"/>
        <v>38</v>
      </c>
      <c r="N100" s="6">
        <f t="shared" si="7"/>
        <v>19</v>
      </c>
    </row>
    <row r="101" spans="4:14" x14ac:dyDescent="0.35">
      <c r="D101" s="13">
        <v>97</v>
      </c>
      <c r="E101" s="14">
        <v>15</v>
      </c>
      <c r="F101" s="14">
        <v>24</v>
      </c>
      <c r="G101" s="14">
        <v>39</v>
      </c>
      <c r="H101" s="15">
        <v>19</v>
      </c>
      <c r="J101" s="5">
        <v>97</v>
      </c>
      <c r="K101" s="8">
        <f t="shared" si="4"/>
        <v>15</v>
      </c>
      <c r="L101" s="6">
        <f t="shared" si="5"/>
        <v>24</v>
      </c>
      <c r="M101" s="6">
        <f t="shared" si="6"/>
        <v>39</v>
      </c>
      <c r="N101" s="6">
        <f t="shared" si="7"/>
        <v>19</v>
      </c>
    </row>
    <row r="102" spans="4:14" x14ac:dyDescent="0.35">
      <c r="D102" s="13">
        <v>98</v>
      </c>
      <c r="E102" s="14">
        <v>15</v>
      </c>
      <c r="F102" s="14">
        <v>25</v>
      </c>
      <c r="G102" s="14">
        <v>39</v>
      </c>
      <c r="H102" s="15">
        <v>19</v>
      </c>
      <c r="J102" s="5">
        <v>98</v>
      </c>
      <c r="K102" s="8">
        <f t="shared" si="4"/>
        <v>15</v>
      </c>
      <c r="L102" s="6">
        <f t="shared" si="5"/>
        <v>25</v>
      </c>
      <c r="M102" s="6">
        <f t="shared" si="6"/>
        <v>39</v>
      </c>
      <c r="N102" s="6">
        <f t="shared" si="7"/>
        <v>20</v>
      </c>
    </row>
    <row r="103" spans="4:14" x14ac:dyDescent="0.35">
      <c r="D103" s="13">
        <v>99</v>
      </c>
      <c r="E103" s="14">
        <v>15</v>
      </c>
      <c r="F103" s="14">
        <v>25</v>
      </c>
      <c r="G103" s="14">
        <v>40</v>
      </c>
      <c r="H103" s="15">
        <v>19</v>
      </c>
      <c r="J103" s="5">
        <v>99</v>
      </c>
      <c r="K103" s="8">
        <f t="shared" si="4"/>
        <v>15</v>
      </c>
      <c r="L103" s="6">
        <f t="shared" si="5"/>
        <v>25</v>
      </c>
      <c r="M103" s="6">
        <f t="shared" si="6"/>
        <v>40</v>
      </c>
      <c r="N103" s="6">
        <f t="shared" si="7"/>
        <v>20</v>
      </c>
    </row>
    <row r="104" spans="4:14" x14ac:dyDescent="0.35">
      <c r="D104" s="13">
        <v>100</v>
      </c>
      <c r="E104" s="14">
        <v>15</v>
      </c>
      <c r="F104" s="14">
        <v>25</v>
      </c>
      <c r="G104" s="14">
        <v>40</v>
      </c>
      <c r="H104" s="15">
        <v>20</v>
      </c>
      <c r="J104" s="5">
        <v>100</v>
      </c>
      <c r="K104" s="8">
        <f t="shared" si="4"/>
        <v>15</v>
      </c>
      <c r="L104" s="6">
        <f t="shared" si="5"/>
        <v>25</v>
      </c>
      <c r="M104" s="6">
        <f t="shared" si="6"/>
        <v>40</v>
      </c>
      <c r="N104" s="6">
        <f t="shared" si="7"/>
        <v>20</v>
      </c>
    </row>
    <row r="105" spans="4:14" x14ac:dyDescent="0.35">
      <c r="D105" s="13">
        <v>101</v>
      </c>
      <c r="E105" s="14">
        <v>15</v>
      </c>
      <c r="F105" s="14">
        <v>25</v>
      </c>
      <c r="G105" s="14">
        <v>41</v>
      </c>
      <c r="H105" s="15">
        <v>20</v>
      </c>
      <c r="J105" s="5">
        <v>101</v>
      </c>
      <c r="K105" s="8">
        <f t="shared" si="4"/>
        <v>15</v>
      </c>
      <c r="L105" s="6">
        <f t="shared" si="5"/>
        <v>25</v>
      </c>
      <c r="M105" s="6">
        <f t="shared" si="6"/>
        <v>40</v>
      </c>
      <c r="N105" s="6">
        <f t="shared" si="7"/>
        <v>20</v>
      </c>
    </row>
    <row r="106" spans="4:14" x14ac:dyDescent="0.35">
      <c r="D106" s="13">
        <v>102</v>
      </c>
      <c r="E106" s="14">
        <v>15</v>
      </c>
      <c r="F106" s="14">
        <v>26</v>
      </c>
      <c r="G106" s="14">
        <v>41</v>
      </c>
      <c r="H106" s="15">
        <v>20</v>
      </c>
      <c r="J106" s="5">
        <v>102</v>
      </c>
      <c r="K106" s="8">
        <f t="shared" si="4"/>
        <v>15</v>
      </c>
      <c r="L106" s="6">
        <f t="shared" si="5"/>
        <v>26</v>
      </c>
      <c r="M106" s="6">
        <f t="shared" si="6"/>
        <v>41</v>
      </c>
      <c r="N106" s="6">
        <f t="shared" si="7"/>
        <v>20</v>
      </c>
    </row>
    <row r="107" spans="4:14" x14ac:dyDescent="0.35">
      <c r="D107" s="13">
        <v>103</v>
      </c>
      <c r="E107" s="14">
        <v>15</v>
      </c>
      <c r="F107" s="14">
        <v>26</v>
      </c>
      <c r="G107" s="14">
        <v>41</v>
      </c>
      <c r="H107" s="15">
        <v>21</v>
      </c>
      <c r="J107" s="5">
        <v>103</v>
      </c>
      <c r="K107" s="8">
        <f t="shared" si="4"/>
        <v>15</v>
      </c>
      <c r="L107" s="6">
        <f t="shared" si="5"/>
        <v>26</v>
      </c>
      <c r="M107" s="6">
        <f t="shared" si="6"/>
        <v>41</v>
      </c>
      <c r="N107" s="6">
        <f t="shared" si="7"/>
        <v>21</v>
      </c>
    </row>
    <row r="108" spans="4:14" x14ac:dyDescent="0.35">
      <c r="D108" s="13">
        <v>104</v>
      </c>
      <c r="E108" s="14">
        <v>16</v>
      </c>
      <c r="F108" s="14">
        <v>26</v>
      </c>
      <c r="G108" s="14">
        <v>41</v>
      </c>
      <c r="H108" s="15">
        <v>21</v>
      </c>
      <c r="J108" s="5">
        <v>104</v>
      </c>
      <c r="K108" s="8">
        <f t="shared" si="4"/>
        <v>16</v>
      </c>
      <c r="L108" s="6">
        <f t="shared" si="5"/>
        <v>26</v>
      </c>
      <c r="M108" s="6">
        <f t="shared" si="6"/>
        <v>42</v>
      </c>
      <c r="N108" s="6">
        <f t="shared" si="7"/>
        <v>21</v>
      </c>
    </row>
    <row r="109" spans="4:14" x14ac:dyDescent="0.35">
      <c r="D109" s="13">
        <v>105</v>
      </c>
      <c r="E109" s="14">
        <v>16</v>
      </c>
      <c r="F109" s="14">
        <v>26</v>
      </c>
      <c r="G109" s="14">
        <v>42</v>
      </c>
      <c r="H109" s="15">
        <v>21</v>
      </c>
      <c r="J109" s="5">
        <v>105</v>
      </c>
      <c r="K109" s="8">
        <f t="shared" si="4"/>
        <v>16</v>
      </c>
      <c r="L109" s="6">
        <f t="shared" si="5"/>
        <v>26</v>
      </c>
      <c r="M109" s="6">
        <f t="shared" si="6"/>
        <v>42</v>
      </c>
      <c r="N109" s="6">
        <f t="shared" si="7"/>
        <v>21</v>
      </c>
    </row>
    <row r="110" spans="4:14" x14ac:dyDescent="0.35">
      <c r="D110" s="13">
        <v>106</v>
      </c>
      <c r="E110" s="14">
        <v>16</v>
      </c>
      <c r="F110" s="14">
        <v>27</v>
      </c>
      <c r="G110" s="14">
        <v>42</v>
      </c>
      <c r="H110" s="15">
        <v>21</v>
      </c>
      <c r="J110" s="5">
        <v>106</v>
      </c>
      <c r="K110" s="8">
        <f t="shared" si="4"/>
        <v>16</v>
      </c>
      <c r="L110" s="6">
        <f t="shared" si="5"/>
        <v>27</v>
      </c>
      <c r="M110" s="6">
        <f t="shared" si="6"/>
        <v>42</v>
      </c>
      <c r="N110" s="6">
        <f t="shared" si="7"/>
        <v>21</v>
      </c>
    </row>
    <row r="111" spans="4:14" x14ac:dyDescent="0.35">
      <c r="D111" s="13">
        <v>107</v>
      </c>
      <c r="E111" s="14">
        <v>16</v>
      </c>
      <c r="F111" s="14">
        <v>27</v>
      </c>
      <c r="G111" s="14">
        <v>43</v>
      </c>
      <c r="H111" s="15">
        <v>21</v>
      </c>
      <c r="J111" s="5">
        <v>107</v>
      </c>
      <c r="K111" s="8">
        <f t="shared" si="4"/>
        <v>16</v>
      </c>
      <c r="L111" s="6">
        <f t="shared" si="5"/>
        <v>27</v>
      </c>
      <c r="M111" s="6">
        <f t="shared" si="6"/>
        <v>43</v>
      </c>
      <c r="N111" s="6">
        <f t="shared" si="7"/>
        <v>21</v>
      </c>
    </row>
    <row r="112" spans="4:14" x14ac:dyDescent="0.35">
      <c r="D112" s="13">
        <v>108</v>
      </c>
      <c r="E112" s="14">
        <v>16</v>
      </c>
      <c r="F112" s="14">
        <v>27</v>
      </c>
      <c r="G112" s="14">
        <v>43</v>
      </c>
      <c r="H112" s="15">
        <v>22</v>
      </c>
      <c r="J112" s="5">
        <v>108</v>
      </c>
      <c r="K112" s="8">
        <f t="shared" si="4"/>
        <v>16</v>
      </c>
      <c r="L112" s="6">
        <f t="shared" si="5"/>
        <v>27</v>
      </c>
      <c r="M112" s="6">
        <f t="shared" si="6"/>
        <v>43</v>
      </c>
      <c r="N112" s="6">
        <f t="shared" si="7"/>
        <v>22</v>
      </c>
    </row>
    <row r="113" spans="4:14" x14ac:dyDescent="0.35">
      <c r="D113" s="13">
        <v>109</v>
      </c>
      <c r="E113" s="14">
        <v>16</v>
      </c>
      <c r="F113" s="14">
        <v>27</v>
      </c>
      <c r="G113" s="14">
        <v>44</v>
      </c>
      <c r="H113" s="15">
        <v>22</v>
      </c>
      <c r="J113" s="5">
        <v>109</v>
      </c>
      <c r="K113" s="8">
        <f t="shared" si="4"/>
        <v>16</v>
      </c>
      <c r="L113" s="6">
        <f t="shared" si="5"/>
        <v>27</v>
      </c>
      <c r="M113" s="6">
        <f t="shared" si="6"/>
        <v>44</v>
      </c>
      <c r="N113" s="6">
        <f t="shared" si="7"/>
        <v>22</v>
      </c>
    </row>
    <row r="114" spans="4:14" x14ac:dyDescent="0.35">
      <c r="D114" s="13">
        <v>110</v>
      </c>
      <c r="E114" s="14">
        <v>17</v>
      </c>
      <c r="F114" s="14">
        <v>27</v>
      </c>
      <c r="G114" s="14">
        <v>44</v>
      </c>
      <c r="H114" s="15">
        <v>22</v>
      </c>
      <c r="J114" s="5">
        <v>110</v>
      </c>
      <c r="K114" s="8">
        <f t="shared" si="4"/>
        <v>17</v>
      </c>
      <c r="L114" s="6">
        <f t="shared" si="5"/>
        <v>28</v>
      </c>
      <c r="M114" s="6">
        <f t="shared" si="6"/>
        <v>44</v>
      </c>
      <c r="N114" s="6">
        <f t="shared" si="7"/>
        <v>22</v>
      </c>
    </row>
    <row r="115" spans="4:14" x14ac:dyDescent="0.35">
      <c r="D115" s="13">
        <v>111</v>
      </c>
      <c r="E115" s="14">
        <v>17</v>
      </c>
      <c r="F115" s="14">
        <v>28</v>
      </c>
      <c r="G115" s="14">
        <v>44</v>
      </c>
      <c r="H115" s="15">
        <v>22</v>
      </c>
      <c r="J115" s="5">
        <v>111</v>
      </c>
      <c r="K115" s="8">
        <f t="shared" si="4"/>
        <v>17</v>
      </c>
      <c r="L115" s="6">
        <f t="shared" si="5"/>
        <v>28</v>
      </c>
      <c r="M115" s="6">
        <f t="shared" si="6"/>
        <v>44</v>
      </c>
      <c r="N115" s="6">
        <f t="shared" si="7"/>
        <v>22</v>
      </c>
    </row>
    <row r="116" spans="4:14" x14ac:dyDescent="0.35">
      <c r="D116" s="13">
        <v>112</v>
      </c>
      <c r="E116" s="14">
        <v>17</v>
      </c>
      <c r="F116" s="14">
        <v>28</v>
      </c>
      <c r="G116" s="14">
        <v>45</v>
      </c>
      <c r="H116" s="15">
        <v>22</v>
      </c>
      <c r="J116" s="5">
        <v>112</v>
      </c>
      <c r="K116" s="8">
        <f t="shared" si="4"/>
        <v>17</v>
      </c>
      <c r="L116" s="6">
        <f t="shared" si="5"/>
        <v>28</v>
      </c>
      <c r="M116" s="6">
        <f t="shared" si="6"/>
        <v>45</v>
      </c>
      <c r="N116" s="6">
        <f t="shared" si="7"/>
        <v>22</v>
      </c>
    </row>
    <row r="117" spans="4:14" x14ac:dyDescent="0.35">
      <c r="D117" s="13">
        <v>113</v>
      </c>
      <c r="E117" s="14">
        <v>17</v>
      </c>
      <c r="F117" s="14">
        <v>28</v>
      </c>
      <c r="G117" s="14">
        <v>45</v>
      </c>
      <c r="H117" s="15">
        <v>23</v>
      </c>
      <c r="J117" s="5">
        <v>113</v>
      </c>
      <c r="K117" s="8">
        <f t="shared" si="4"/>
        <v>17</v>
      </c>
      <c r="L117" s="6">
        <f t="shared" si="5"/>
        <v>28</v>
      </c>
      <c r="M117" s="6">
        <f t="shared" si="6"/>
        <v>45</v>
      </c>
      <c r="N117" s="6">
        <f t="shared" si="7"/>
        <v>23</v>
      </c>
    </row>
    <row r="118" spans="4:14" x14ac:dyDescent="0.35">
      <c r="D118" s="13">
        <v>114</v>
      </c>
      <c r="E118" s="14">
        <v>17</v>
      </c>
      <c r="F118" s="14">
        <v>29</v>
      </c>
      <c r="G118" s="14">
        <v>45</v>
      </c>
      <c r="H118" s="15">
        <v>23</v>
      </c>
      <c r="J118" s="5">
        <v>114</v>
      </c>
      <c r="K118" s="8">
        <f t="shared" si="4"/>
        <v>17</v>
      </c>
      <c r="L118" s="6">
        <f t="shared" si="5"/>
        <v>29</v>
      </c>
      <c r="M118" s="6">
        <f t="shared" si="6"/>
        <v>46</v>
      </c>
      <c r="N118" s="6">
        <f t="shared" si="7"/>
        <v>23</v>
      </c>
    </row>
    <row r="119" spans="4:14" x14ac:dyDescent="0.35">
      <c r="D119" s="13">
        <v>115</v>
      </c>
      <c r="E119" s="14">
        <v>17</v>
      </c>
      <c r="F119" s="14">
        <v>29</v>
      </c>
      <c r="G119" s="14">
        <v>46</v>
      </c>
      <c r="H119" s="15">
        <v>23</v>
      </c>
      <c r="J119" s="5">
        <v>115</v>
      </c>
      <c r="K119" s="8">
        <f t="shared" si="4"/>
        <v>17</v>
      </c>
      <c r="L119" s="6">
        <f t="shared" si="5"/>
        <v>29</v>
      </c>
      <c r="M119" s="6">
        <f t="shared" si="6"/>
        <v>46</v>
      </c>
      <c r="N119" s="6">
        <f t="shared" si="7"/>
        <v>23</v>
      </c>
    </row>
    <row r="120" spans="4:14" x14ac:dyDescent="0.35">
      <c r="D120" s="13">
        <v>116</v>
      </c>
      <c r="E120" s="14">
        <v>17</v>
      </c>
      <c r="F120" s="14">
        <v>29</v>
      </c>
      <c r="G120" s="14">
        <v>47</v>
      </c>
      <c r="H120" s="15">
        <v>23</v>
      </c>
      <c r="J120" s="5">
        <v>116</v>
      </c>
      <c r="K120" s="8">
        <f t="shared" si="4"/>
        <v>17</v>
      </c>
      <c r="L120" s="6">
        <f t="shared" si="5"/>
        <v>29</v>
      </c>
      <c r="M120" s="6">
        <f t="shared" si="6"/>
        <v>46</v>
      </c>
      <c r="N120" s="6">
        <f t="shared" si="7"/>
        <v>23</v>
      </c>
    </row>
    <row r="121" spans="4:14" x14ac:dyDescent="0.35">
      <c r="D121" s="13">
        <v>117</v>
      </c>
      <c r="E121" s="14">
        <v>18</v>
      </c>
      <c r="F121" s="14">
        <v>29</v>
      </c>
      <c r="G121" s="14">
        <v>47</v>
      </c>
      <c r="H121" s="15">
        <v>23</v>
      </c>
      <c r="J121" s="5">
        <v>117</v>
      </c>
      <c r="K121" s="8">
        <f t="shared" si="4"/>
        <v>18</v>
      </c>
      <c r="L121" s="6">
        <f t="shared" si="5"/>
        <v>29</v>
      </c>
      <c r="M121" s="6">
        <f t="shared" si="6"/>
        <v>47</v>
      </c>
      <c r="N121" s="6">
        <f t="shared" si="7"/>
        <v>23</v>
      </c>
    </row>
    <row r="122" spans="4:14" x14ac:dyDescent="0.35">
      <c r="D122" s="13">
        <v>118</v>
      </c>
      <c r="E122" s="14">
        <v>18</v>
      </c>
      <c r="F122" s="14">
        <v>30</v>
      </c>
      <c r="G122" s="14">
        <v>47</v>
      </c>
      <c r="H122" s="15">
        <v>23</v>
      </c>
      <c r="J122" s="5">
        <v>118</v>
      </c>
      <c r="K122" s="8">
        <f t="shared" si="4"/>
        <v>18</v>
      </c>
      <c r="L122" s="6">
        <f t="shared" si="5"/>
        <v>30</v>
      </c>
      <c r="M122" s="6">
        <f t="shared" si="6"/>
        <v>47</v>
      </c>
      <c r="N122" s="6">
        <f t="shared" si="7"/>
        <v>24</v>
      </c>
    </row>
    <row r="123" spans="4:14" x14ac:dyDescent="0.35">
      <c r="D123" s="13">
        <v>119</v>
      </c>
      <c r="E123" s="14">
        <v>18</v>
      </c>
      <c r="F123" s="14">
        <v>30</v>
      </c>
      <c r="G123" s="14">
        <v>48</v>
      </c>
      <c r="H123" s="15">
        <v>23</v>
      </c>
      <c r="J123" s="5">
        <v>119</v>
      </c>
      <c r="K123" s="8">
        <f t="shared" si="4"/>
        <v>18</v>
      </c>
      <c r="L123" s="6">
        <f t="shared" si="5"/>
        <v>30</v>
      </c>
      <c r="M123" s="6">
        <f t="shared" si="6"/>
        <v>48</v>
      </c>
      <c r="N123" s="6">
        <f t="shared" si="7"/>
        <v>24</v>
      </c>
    </row>
    <row r="124" spans="4:14" x14ac:dyDescent="0.35">
      <c r="D124" s="13">
        <v>120</v>
      </c>
      <c r="E124" s="14">
        <v>18</v>
      </c>
      <c r="F124" s="14">
        <v>30</v>
      </c>
      <c r="G124" s="14">
        <v>48</v>
      </c>
      <c r="H124" s="15">
        <v>24</v>
      </c>
      <c r="J124" s="5">
        <v>120</v>
      </c>
      <c r="K124" s="8">
        <f t="shared" si="4"/>
        <v>18</v>
      </c>
      <c r="L124" s="6">
        <f t="shared" si="5"/>
        <v>30</v>
      </c>
      <c r="M124" s="6">
        <f t="shared" si="6"/>
        <v>48</v>
      </c>
      <c r="N124" s="6">
        <f t="shared" si="7"/>
        <v>24</v>
      </c>
    </row>
    <row r="125" spans="4:14" x14ac:dyDescent="0.35">
      <c r="D125" s="13">
        <v>121</v>
      </c>
      <c r="E125" s="14">
        <v>18</v>
      </c>
      <c r="F125" s="14">
        <v>30</v>
      </c>
      <c r="G125" s="14">
        <v>49</v>
      </c>
      <c r="H125" s="15">
        <v>24</v>
      </c>
      <c r="J125" s="5">
        <v>121</v>
      </c>
      <c r="K125" s="8">
        <f t="shared" si="4"/>
        <v>18</v>
      </c>
      <c r="L125" s="6">
        <f t="shared" si="5"/>
        <v>30</v>
      </c>
      <c r="M125" s="6">
        <f t="shared" si="6"/>
        <v>48</v>
      </c>
      <c r="N125" s="6">
        <f t="shared" si="7"/>
        <v>24</v>
      </c>
    </row>
    <row r="126" spans="4:14" x14ac:dyDescent="0.35">
      <c r="D126" s="13">
        <v>122</v>
      </c>
      <c r="E126" s="14">
        <v>18</v>
      </c>
      <c r="F126" s="14">
        <v>31</v>
      </c>
      <c r="G126" s="14">
        <v>49</v>
      </c>
      <c r="H126" s="15">
        <v>24</v>
      </c>
      <c r="J126" s="5">
        <v>122</v>
      </c>
      <c r="K126" s="8">
        <f t="shared" si="4"/>
        <v>18</v>
      </c>
      <c r="L126" s="6">
        <f t="shared" si="5"/>
        <v>31</v>
      </c>
      <c r="M126" s="6">
        <f t="shared" si="6"/>
        <v>49</v>
      </c>
      <c r="N126" s="6">
        <f t="shared" si="7"/>
        <v>24</v>
      </c>
    </row>
    <row r="127" spans="4:14" x14ac:dyDescent="0.35">
      <c r="D127" s="13">
        <v>123</v>
      </c>
      <c r="E127" s="14">
        <v>18</v>
      </c>
      <c r="F127" s="14">
        <v>31</v>
      </c>
      <c r="G127" s="14">
        <v>49</v>
      </c>
      <c r="H127" s="15">
        <v>25</v>
      </c>
      <c r="J127" s="5">
        <v>123</v>
      </c>
      <c r="K127" s="8">
        <f t="shared" si="4"/>
        <v>18</v>
      </c>
      <c r="L127" s="6">
        <f t="shared" si="5"/>
        <v>31</v>
      </c>
      <c r="M127" s="6">
        <f t="shared" si="6"/>
        <v>49</v>
      </c>
      <c r="N127" s="6">
        <f t="shared" si="7"/>
        <v>25</v>
      </c>
    </row>
    <row r="128" spans="4:14" x14ac:dyDescent="0.35">
      <c r="D128" s="13">
        <v>124</v>
      </c>
      <c r="E128" s="14">
        <v>19</v>
      </c>
      <c r="F128" s="14">
        <v>31</v>
      </c>
      <c r="G128" s="14">
        <v>49</v>
      </c>
      <c r="H128" s="15">
        <v>25</v>
      </c>
      <c r="J128" s="5">
        <v>124</v>
      </c>
      <c r="K128" s="8">
        <f t="shared" si="4"/>
        <v>19</v>
      </c>
      <c r="L128" s="6">
        <f t="shared" si="5"/>
        <v>31</v>
      </c>
      <c r="M128" s="6">
        <f t="shared" si="6"/>
        <v>50</v>
      </c>
      <c r="N128" s="6">
        <f t="shared" si="7"/>
        <v>25</v>
      </c>
    </row>
    <row r="129" spans="4:14" x14ac:dyDescent="0.35">
      <c r="D129" s="13">
        <v>125</v>
      </c>
      <c r="E129" s="14">
        <v>19</v>
      </c>
      <c r="F129" s="14">
        <v>31</v>
      </c>
      <c r="G129" s="14">
        <v>50</v>
      </c>
      <c r="H129" s="15">
        <v>25</v>
      </c>
      <c r="J129" s="5">
        <v>125</v>
      </c>
      <c r="K129" s="8">
        <f t="shared" si="4"/>
        <v>19</v>
      </c>
      <c r="L129" s="6">
        <f t="shared" si="5"/>
        <v>31</v>
      </c>
      <c r="M129" s="6">
        <f t="shared" si="6"/>
        <v>50</v>
      </c>
      <c r="N129" s="6">
        <f t="shared" si="7"/>
        <v>25</v>
      </c>
    </row>
    <row r="130" spans="4:14" x14ac:dyDescent="0.35">
      <c r="D130" s="13">
        <v>126</v>
      </c>
      <c r="E130" s="14">
        <v>19</v>
      </c>
      <c r="F130" s="14">
        <v>32</v>
      </c>
      <c r="G130" s="14">
        <v>50</v>
      </c>
      <c r="H130" s="15">
        <v>25</v>
      </c>
      <c r="J130" s="5">
        <v>126</v>
      </c>
      <c r="K130" s="8">
        <f t="shared" si="4"/>
        <v>19</v>
      </c>
      <c r="L130" s="6">
        <f t="shared" si="5"/>
        <v>32</v>
      </c>
      <c r="M130" s="6">
        <f t="shared" si="6"/>
        <v>50</v>
      </c>
      <c r="N130" s="6">
        <f t="shared" si="7"/>
        <v>25</v>
      </c>
    </row>
    <row r="131" spans="4:14" x14ac:dyDescent="0.35">
      <c r="D131" s="13">
        <v>127</v>
      </c>
      <c r="E131" s="14">
        <v>19</v>
      </c>
      <c r="F131" s="14">
        <v>32</v>
      </c>
      <c r="G131" s="14">
        <v>51</v>
      </c>
      <c r="H131" s="15">
        <v>25</v>
      </c>
      <c r="J131" s="5">
        <v>127</v>
      </c>
      <c r="K131" s="8">
        <f t="shared" si="4"/>
        <v>19</v>
      </c>
      <c r="L131" s="6">
        <f t="shared" si="5"/>
        <v>32</v>
      </c>
      <c r="M131" s="6">
        <f t="shared" si="6"/>
        <v>51</v>
      </c>
      <c r="N131" s="6">
        <f t="shared" si="7"/>
        <v>25</v>
      </c>
    </row>
    <row r="132" spans="4:14" x14ac:dyDescent="0.35">
      <c r="D132" s="13">
        <v>128</v>
      </c>
      <c r="E132" s="14">
        <v>19</v>
      </c>
      <c r="F132" s="14">
        <v>32</v>
      </c>
      <c r="G132" s="14">
        <v>51</v>
      </c>
      <c r="H132" s="15">
        <v>26</v>
      </c>
      <c r="J132" s="5">
        <v>128</v>
      </c>
      <c r="K132" s="8">
        <f t="shared" si="4"/>
        <v>19</v>
      </c>
      <c r="L132" s="6">
        <f t="shared" si="5"/>
        <v>32</v>
      </c>
      <c r="M132" s="6">
        <f t="shared" si="6"/>
        <v>51</v>
      </c>
      <c r="N132" s="6">
        <f t="shared" si="7"/>
        <v>26</v>
      </c>
    </row>
    <row r="133" spans="4:14" x14ac:dyDescent="0.35">
      <c r="D133" s="13">
        <v>129</v>
      </c>
      <c r="E133" s="14">
        <v>19</v>
      </c>
      <c r="F133" s="14">
        <v>32</v>
      </c>
      <c r="G133" s="14">
        <v>52</v>
      </c>
      <c r="H133" s="15">
        <v>26</v>
      </c>
      <c r="J133" s="5">
        <v>129</v>
      </c>
      <c r="K133" s="8">
        <f t="shared" si="4"/>
        <v>19</v>
      </c>
      <c r="L133" s="6">
        <f t="shared" si="5"/>
        <v>32</v>
      </c>
      <c r="M133" s="6">
        <f t="shared" si="6"/>
        <v>52</v>
      </c>
      <c r="N133" s="6">
        <f t="shared" si="7"/>
        <v>26</v>
      </c>
    </row>
    <row r="134" spans="4:14" x14ac:dyDescent="0.35">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x14ac:dyDescent="0.35">
      <c r="D135" s="13">
        <v>131</v>
      </c>
      <c r="E135" s="14">
        <v>20</v>
      </c>
      <c r="F135" s="14">
        <v>33</v>
      </c>
      <c r="G135" s="14">
        <v>52</v>
      </c>
      <c r="H135" s="15">
        <v>26</v>
      </c>
      <c r="J135" s="5">
        <v>131</v>
      </c>
      <c r="K135" s="8">
        <f t="shared" si="8"/>
        <v>20</v>
      </c>
      <c r="L135" s="6">
        <f t="shared" si="9"/>
        <v>33</v>
      </c>
      <c r="M135" s="6">
        <f t="shared" si="10"/>
        <v>52</v>
      </c>
      <c r="N135" s="6">
        <f t="shared" si="11"/>
        <v>26</v>
      </c>
    </row>
    <row r="136" spans="4:14" x14ac:dyDescent="0.35">
      <c r="D136" s="13">
        <v>132</v>
      </c>
      <c r="E136" s="14">
        <v>20</v>
      </c>
      <c r="F136" s="14">
        <v>33</v>
      </c>
      <c r="G136" s="14">
        <v>53</v>
      </c>
      <c r="H136" s="15">
        <v>26</v>
      </c>
      <c r="J136" s="5">
        <v>132</v>
      </c>
      <c r="K136" s="8">
        <f t="shared" si="8"/>
        <v>20</v>
      </c>
      <c r="L136" s="6">
        <f t="shared" si="9"/>
        <v>33</v>
      </c>
      <c r="M136" s="6">
        <f t="shared" si="10"/>
        <v>53</v>
      </c>
      <c r="N136" s="6">
        <f t="shared" si="11"/>
        <v>26</v>
      </c>
    </row>
    <row r="137" spans="4:14" x14ac:dyDescent="0.35">
      <c r="D137" s="13">
        <v>133</v>
      </c>
      <c r="E137" s="14">
        <v>20</v>
      </c>
      <c r="F137" s="14">
        <v>33</v>
      </c>
      <c r="G137" s="14">
        <v>53</v>
      </c>
      <c r="H137" s="15">
        <v>27</v>
      </c>
      <c r="J137" s="5">
        <v>133</v>
      </c>
      <c r="K137" s="8">
        <f t="shared" si="8"/>
        <v>20</v>
      </c>
      <c r="L137" s="6">
        <f t="shared" si="9"/>
        <v>33</v>
      </c>
      <c r="M137" s="6">
        <f t="shared" si="10"/>
        <v>53</v>
      </c>
      <c r="N137" s="6">
        <f t="shared" si="11"/>
        <v>27</v>
      </c>
    </row>
    <row r="138" spans="4:14" x14ac:dyDescent="0.35">
      <c r="D138" s="13">
        <v>134</v>
      </c>
      <c r="E138" s="14">
        <v>20</v>
      </c>
      <c r="F138" s="14">
        <v>34</v>
      </c>
      <c r="G138" s="14">
        <v>53</v>
      </c>
      <c r="H138" s="15">
        <v>27</v>
      </c>
      <c r="J138" s="5">
        <v>134</v>
      </c>
      <c r="K138" s="8">
        <f t="shared" si="8"/>
        <v>20</v>
      </c>
      <c r="L138" s="6">
        <f t="shared" si="9"/>
        <v>34</v>
      </c>
      <c r="M138" s="6">
        <f t="shared" si="10"/>
        <v>54</v>
      </c>
      <c r="N138" s="6">
        <f t="shared" si="11"/>
        <v>27</v>
      </c>
    </row>
    <row r="139" spans="4:14" x14ac:dyDescent="0.35">
      <c r="D139" s="13">
        <v>135</v>
      </c>
      <c r="E139" s="14">
        <v>20</v>
      </c>
      <c r="F139" s="14">
        <v>34</v>
      </c>
      <c r="G139" s="14">
        <v>54</v>
      </c>
      <c r="H139" s="15">
        <v>27</v>
      </c>
      <c r="J139" s="5">
        <v>135</v>
      </c>
      <c r="K139" s="8">
        <f t="shared" si="8"/>
        <v>20</v>
      </c>
      <c r="L139" s="6">
        <f t="shared" si="9"/>
        <v>34</v>
      </c>
      <c r="M139" s="6">
        <f t="shared" si="10"/>
        <v>54</v>
      </c>
      <c r="N139" s="6">
        <f t="shared" si="11"/>
        <v>27</v>
      </c>
    </row>
    <row r="140" spans="4:14" x14ac:dyDescent="0.35">
      <c r="D140" s="13">
        <v>136</v>
      </c>
      <c r="E140" s="14">
        <v>20</v>
      </c>
      <c r="F140" s="14">
        <v>34</v>
      </c>
      <c r="G140" s="14">
        <v>55</v>
      </c>
      <c r="H140" s="15">
        <v>27</v>
      </c>
      <c r="J140" s="5">
        <v>136</v>
      </c>
      <c r="K140" s="8">
        <f t="shared" si="8"/>
        <v>20</v>
      </c>
      <c r="L140" s="6">
        <f t="shared" si="9"/>
        <v>34</v>
      </c>
      <c r="M140" s="6">
        <f t="shared" si="10"/>
        <v>54</v>
      </c>
      <c r="N140" s="6">
        <f t="shared" si="11"/>
        <v>27</v>
      </c>
    </row>
    <row r="141" spans="4:14" x14ac:dyDescent="0.35">
      <c r="D141" s="13">
        <v>137</v>
      </c>
      <c r="E141" s="14">
        <v>21</v>
      </c>
      <c r="F141" s="14">
        <v>34</v>
      </c>
      <c r="G141" s="14">
        <v>55</v>
      </c>
      <c r="H141" s="15">
        <v>27</v>
      </c>
      <c r="J141" s="5">
        <v>137</v>
      </c>
      <c r="K141" s="8">
        <f t="shared" si="8"/>
        <v>21</v>
      </c>
      <c r="L141" s="6">
        <f t="shared" si="9"/>
        <v>34</v>
      </c>
      <c r="M141" s="6">
        <f t="shared" si="10"/>
        <v>55</v>
      </c>
      <c r="N141" s="6">
        <f t="shared" si="11"/>
        <v>27</v>
      </c>
    </row>
    <row r="142" spans="4:14" x14ac:dyDescent="0.35">
      <c r="D142" s="13">
        <v>138</v>
      </c>
      <c r="E142" s="14">
        <v>21</v>
      </c>
      <c r="F142" s="14">
        <v>35</v>
      </c>
      <c r="G142" s="14">
        <v>55</v>
      </c>
      <c r="H142" s="15">
        <v>27</v>
      </c>
      <c r="J142" s="5">
        <v>138</v>
      </c>
      <c r="K142" s="8">
        <f t="shared" si="8"/>
        <v>21</v>
      </c>
      <c r="L142" s="6">
        <f t="shared" si="9"/>
        <v>35</v>
      </c>
      <c r="M142" s="6">
        <f t="shared" si="10"/>
        <v>55</v>
      </c>
      <c r="N142" s="6">
        <f t="shared" si="11"/>
        <v>28</v>
      </c>
    </row>
    <row r="143" spans="4:14" x14ac:dyDescent="0.35">
      <c r="D143" s="13">
        <v>139</v>
      </c>
      <c r="E143" s="14">
        <v>21</v>
      </c>
      <c r="F143" s="14">
        <v>35</v>
      </c>
      <c r="G143" s="14">
        <v>56</v>
      </c>
      <c r="H143" s="15">
        <v>27</v>
      </c>
      <c r="J143" s="5">
        <v>139</v>
      </c>
      <c r="K143" s="8">
        <f t="shared" si="8"/>
        <v>21</v>
      </c>
      <c r="L143" s="6">
        <f t="shared" si="9"/>
        <v>35</v>
      </c>
      <c r="M143" s="6">
        <f t="shared" si="10"/>
        <v>56</v>
      </c>
      <c r="N143" s="6">
        <f t="shared" si="11"/>
        <v>28</v>
      </c>
    </row>
    <row r="144" spans="4:14" x14ac:dyDescent="0.35">
      <c r="D144" s="13">
        <v>140</v>
      </c>
      <c r="E144" s="14">
        <v>21</v>
      </c>
      <c r="F144" s="14">
        <v>35</v>
      </c>
      <c r="G144" s="14">
        <v>56</v>
      </c>
      <c r="H144" s="15">
        <v>28</v>
      </c>
      <c r="J144" s="5">
        <v>140</v>
      </c>
      <c r="K144" s="8">
        <f t="shared" si="8"/>
        <v>21</v>
      </c>
      <c r="L144" s="6">
        <f t="shared" si="9"/>
        <v>35</v>
      </c>
      <c r="M144" s="6">
        <f t="shared" si="10"/>
        <v>56</v>
      </c>
      <c r="N144" s="6">
        <f t="shared" si="11"/>
        <v>28</v>
      </c>
    </row>
    <row r="145" spans="4:14" x14ac:dyDescent="0.35">
      <c r="D145" s="13">
        <v>141</v>
      </c>
      <c r="E145" s="14">
        <v>21</v>
      </c>
      <c r="F145" s="14">
        <v>35</v>
      </c>
      <c r="G145" s="14">
        <v>57</v>
      </c>
      <c r="H145" s="15">
        <v>28</v>
      </c>
      <c r="J145" s="5">
        <v>141</v>
      </c>
      <c r="K145" s="8">
        <f t="shared" si="8"/>
        <v>21</v>
      </c>
      <c r="L145" s="6">
        <f t="shared" si="9"/>
        <v>35</v>
      </c>
      <c r="M145" s="6">
        <f t="shared" si="10"/>
        <v>56</v>
      </c>
      <c r="N145" s="6">
        <f t="shared" si="11"/>
        <v>28</v>
      </c>
    </row>
    <row r="146" spans="4:14" x14ac:dyDescent="0.35">
      <c r="D146" s="13">
        <v>142</v>
      </c>
      <c r="E146" s="14">
        <v>21</v>
      </c>
      <c r="F146" s="14">
        <v>36</v>
      </c>
      <c r="G146" s="14">
        <v>57</v>
      </c>
      <c r="H146" s="15">
        <v>28</v>
      </c>
      <c r="J146" s="5">
        <v>142</v>
      </c>
      <c r="K146" s="8">
        <f t="shared" si="8"/>
        <v>21</v>
      </c>
      <c r="L146" s="6">
        <f t="shared" si="9"/>
        <v>36</v>
      </c>
      <c r="M146" s="6">
        <f t="shared" si="10"/>
        <v>57</v>
      </c>
      <c r="N146" s="6">
        <f t="shared" si="11"/>
        <v>28</v>
      </c>
    </row>
    <row r="147" spans="4:14" x14ac:dyDescent="0.35">
      <c r="D147" s="13">
        <v>143</v>
      </c>
      <c r="E147" s="14">
        <v>21</v>
      </c>
      <c r="F147" s="14">
        <v>36</v>
      </c>
      <c r="G147" s="14">
        <v>57</v>
      </c>
      <c r="H147" s="15">
        <v>29</v>
      </c>
      <c r="J147" s="5">
        <v>143</v>
      </c>
      <c r="K147" s="8">
        <f t="shared" si="8"/>
        <v>21</v>
      </c>
      <c r="L147" s="6">
        <f t="shared" si="9"/>
        <v>36</v>
      </c>
      <c r="M147" s="6">
        <f t="shared" si="10"/>
        <v>57</v>
      </c>
      <c r="N147" s="6">
        <f t="shared" si="11"/>
        <v>29</v>
      </c>
    </row>
    <row r="148" spans="4:14" x14ac:dyDescent="0.35">
      <c r="D148" s="13">
        <v>144</v>
      </c>
      <c r="E148" s="14">
        <v>22</v>
      </c>
      <c r="F148" s="14">
        <v>36</v>
      </c>
      <c r="G148" s="14">
        <v>57</v>
      </c>
      <c r="H148" s="15">
        <v>29</v>
      </c>
      <c r="J148" s="5">
        <v>144</v>
      </c>
      <c r="K148" s="8">
        <f t="shared" si="8"/>
        <v>22</v>
      </c>
      <c r="L148" s="6">
        <f t="shared" si="9"/>
        <v>36</v>
      </c>
      <c r="M148" s="6">
        <f t="shared" si="10"/>
        <v>58</v>
      </c>
      <c r="N148" s="6">
        <f t="shared" si="11"/>
        <v>29</v>
      </c>
    </row>
    <row r="149" spans="4:14" x14ac:dyDescent="0.35">
      <c r="D149" s="13">
        <v>145</v>
      </c>
      <c r="E149" s="14">
        <v>22</v>
      </c>
      <c r="F149" s="14">
        <v>36</v>
      </c>
      <c r="G149" s="14">
        <v>58</v>
      </c>
      <c r="H149" s="15">
        <v>29</v>
      </c>
      <c r="J149" s="5">
        <v>145</v>
      </c>
      <c r="K149" s="8">
        <f t="shared" si="8"/>
        <v>22</v>
      </c>
      <c r="L149" s="6">
        <f t="shared" si="9"/>
        <v>36</v>
      </c>
      <c r="M149" s="6">
        <f t="shared" si="10"/>
        <v>58</v>
      </c>
      <c r="N149" s="6">
        <f t="shared" si="11"/>
        <v>29</v>
      </c>
    </row>
    <row r="150" spans="4:14" x14ac:dyDescent="0.35">
      <c r="D150" s="13">
        <v>146</v>
      </c>
      <c r="E150" s="14">
        <v>22</v>
      </c>
      <c r="F150" s="14">
        <v>37</v>
      </c>
      <c r="G150" s="14">
        <v>58</v>
      </c>
      <c r="H150" s="15">
        <v>29</v>
      </c>
      <c r="J150" s="5">
        <v>146</v>
      </c>
      <c r="K150" s="8">
        <f t="shared" si="8"/>
        <v>22</v>
      </c>
      <c r="L150" s="6">
        <f t="shared" si="9"/>
        <v>37</v>
      </c>
      <c r="M150" s="6">
        <f t="shared" si="10"/>
        <v>58</v>
      </c>
      <c r="N150" s="6">
        <f t="shared" si="11"/>
        <v>29</v>
      </c>
    </row>
    <row r="151" spans="4:14" x14ac:dyDescent="0.35">
      <c r="D151" s="13">
        <v>147</v>
      </c>
      <c r="E151" s="14">
        <v>22</v>
      </c>
      <c r="F151" s="14">
        <v>37</v>
      </c>
      <c r="G151" s="14">
        <v>59</v>
      </c>
      <c r="H151" s="15">
        <v>29</v>
      </c>
      <c r="J151" s="5">
        <v>147</v>
      </c>
      <c r="K151" s="8">
        <f t="shared" si="8"/>
        <v>22</v>
      </c>
      <c r="L151" s="6">
        <f t="shared" si="9"/>
        <v>37</v>
      </c>
      <c r="M151" s="6">
        <f t="shared" si="10"/>
        <v>59</v>
      </c>
      <c r="N151" s="6">
        <f t="shared" si="11"/>
        <v>29</v>
      </c>
    </row>
    <row r="152" spans="4:14" x14ac:dyDescent="0.35">
      <c r="D152" s="13">
        <v>148</v>
      </c>
      <c r="E152" s="14">
        <v>22</v>
      </c>
      <c r="F152" s="14">
        <v>37</v>
      </c>
      <c r="G152" s="14">
        <v>59</v>
      </c>
      <c r="H152" s="15">
        <v>30</v>
      </c>
      <c r="J152" s="5">
        <v>148</v>
      </c>
      <c r="K152" s="8">
        <f t="shared" si="8"/>
        <v>22</v>
      </c>
      <c r="L152" s="6">
        <f t="shared" si="9"/>
        <v>37</v>
      </c>
      <c r="M152" s="6">
        <f t="shared" si="10"/>
        <v>59</v>
      </c>
      <c r="N152" s="6">
        <f t="shared" si="11"/>
        <v>30</v>
      </c>
    </row>
    <row r="153" spans="4:14" x14ac:dyDescent="0.35">
      <c r="D153" s="13">
        <v>149</v>
      </c>
      <c r="E153" s="14">
        <v>22</v>
      </c>
      <c r="F153" s="14">
        <v>37</v>
      </c>
      <c r="G153" s="14">
        <v>60</v>
      </c>
      <c r="H153" s="15">
        <v>30</v>
      </c>
      <c r="J153" s="5">
        <v>149</v>
      </c>
      <c r="K153" s="8">
        <f t="shared" si="8"/>
        <v>22</v>
      </c>
      <c r="L153" s="6">
        <f t="shared" si="9"/>
        <v>37</v>
      </c>
      <c r="M153" s="6">
        <f t="shared" si="10"/>
        <v>60</v>
      </c>
      <c r="N153" s="6">
        <f t="shared" si="11"/>
        <v>30</v>
      </c>
    </row>
    <row r="154" spans="4:14" x14ac:dyDescent="0.35">
      <c r="D154" s="13">
        <v>150</v>
      </c>
      <c r="E154" s="14">
        <v>23</v>
      </c>
      <c r="F154" s="14">
        <v>37</v>
      </c>
      <c r="G154" s="14">
        <v>60</v>
      </c>
      <c r="H154" s="15">
        <v>30</v>
      </c>
      <c r="J154" s="5">
        <v>150</v>
      </c>
      <c r="K154" s="8">
        <f t="shared" si="8"/>
        <v>23</v>
      </c>
      <c r="L154" s="6">
        <f t="shared" si="9"/>
        <v>38</v>
      </c>
      <c r="M154" s="6">
        <f t="shared" si="10"/>
        <v>60</v>
      </c>
      <c r="N154" s="6">
        <f t="shared" si="11"/>
        <v>30</v>
      </c>
    </row>
    <row r="155" spans="4:14" x14ac:dyDescent="0.35">
      <c r="D155" s="13">
        <v>151</v>
      </c>
      <c r="E155" s="14">
        <v>23</v>
      </c>
      <c r="F155" s="14">
        <v>38</v>
      </c>
      <c r="G155" s="14">
        <v>60</v>
      </c>
      <c r="H155" s="15">
        <v>30</v>
      </c>
      <c r="J155" s="5">
        <v>151</v>
      </c>
      <c r="K155" s="8">
        <f t="shared" si="8"/>
        <v>23</v>
      </c>
      <c r="L155" s="6">
        <f t="shared" si="9"/>
        <v>38</v>
      </c>
      <c r="M155" s="6">
        <f t="shared" si="10"/>
        <v>60</v>
      </c>
      <c r="N155" s="6">
        <f t="shared" si="11"/>
        <v>30</v>
      </c>
    </row>
    <row r="156" spans="4:14" x14ac:dyDescent="0.35">
      <c r="D156" s="13">
        <v>152</v>
      </c>
      <c r="E156" s="14">
        <v>23</v>
      </c>
      <c r="F156" s="14">
        <v>38</v>
      </c>
      <c r="G156" s="14">
        <v>61</v>
      </c>
      <c r="H156" s="15">
        <v>30</v>
      </c>
      <c r="J156" s="5">
        <v>152</v>
      </c>
      <c r="K156" s="8">
        <f t="shared" si="8"/>
        <v>23</v>
      </c>
      <c r="L156" s="6">
        <f t="shared" si="9"/>
        <v>38</v>
      </c>
      <c r="M156" s="6">
        <f t="shared" si="10"/>
        <v>61</v>
      </c>
      <c r="N156" s="6">
        <f t="shared" si="11"/>
        <v>30</v>
      </c>
    </row>
    <row r="157" spans="4:14" x14ac:dyDescent="0.35">
      <c r="D157" s="13">
        <v>153</v>
      </c>
      <c r="E157" s="14">
        <v>23</v>
      </c>
      <c r="F157" s="14">
        <v>38</v>
      </c>
      <c r="G157" s="14">
        <v>61</v>
      </c>
      <c r="H157" s="15">
        <v>31</v>
      </c>
      <c r="J157" s="5">
        <v>153</v>
      </c>
      <c r="K157" s="8">
        <f t="shared" si="8"/>
        <v>23</v>
      </c>
      <c r="L157" s="6">
        <f t="shared" si="9"/>
        <v>38</v>
      </c>
      <c r="M157" s="6">
        <f t="shared" si="10"/>
        <v>61</v>
      </c>
      <c r="N157" s="6">
        <f t="shared" si="11"/>
        <v>31</v>
      </c>
    </row>
    <row r="158" spans="4:14" x14ac:dyDescent="0.35">
      <c r="D158" s="13">
        <v>154</v>
      </c>
      <c r="E158" s="14">
        <v>23</v>
      </c>
      <c r="F158" s="14">
        <v>39</v>
      </c>
      <c r="G158" s="14">
        <v>61</v>
      </c>
      <c r="H158" s="15">
        <v>31</v>
      </c>
      <c r="J158" s="5">
        <v>154</v>
      </c>
      <c r="K158" s="8">
        <f t="shared" si="8"/>
        <v>23</v>
      </c>
      <c r="L158" s="6">
        <f t="shared" si="9"/>
        <v>39</v>
      </c>
      <c r="M158" s="6">
        <f t="shared" si="10"/>
        <v>62</v>
      </c>
      <c r="N158" s="6">
        <f t="shared" si="11"/>
        <v>31</v>
      </c>
    </row>
    <row r="159" spans="4:14" x14ac:dyDescent="0.35">
      <c r="D159" s="13">
        <v>155</v>
      </c>
      <c r="E159" s="14">
        <v>23</v>
      </c>
      <c r="F159" s="14">
        <v>39</v>
      </c>
      <c r="G159" s="14">
        <v>62</v>
      </c>
      <c r="H159" s="15">
        <v>31</v>
      </c>
      <c r="J159" s="5">
        <v>155</v>
      </c>
      <c r="K159" s="8">
        <f t="shared" si="8"/>
        <v>23</v>
      </c>
      <c r="L159" s="6">
        <f t="shared" si="9"/>
        <v>39</v>
      </c>
      <c r="M159" s="6">
        <f t="shared" si="10"/>
        <v>62</v>
      </c>
      <c r="N159" s="6">
        <f t="shared" si="11"/>
        <v>31</v>
      </c>
    </row>
    <row r="160" spans="4:14" x14ac:dyDescent="0.35">
      <c r="D160" s="13">
        <v>156</v>
      </c>
      <c r="E160" s="14">
        <v>23</v>
      </c>
      <c r="F160" s="14">
        <v>39</v>
      </c>
      <c r="G160" s="14">
        <v>63</v>
      </c>
      <c r="H160" s="15">
        <v>31</v>
      </c>
      <c r="J160" s="5">
        <v>156</v>
      </c>
      <c r="K160" s="8">
        <f t="shared" si="8"/>
        <v>23</v>
      </c>
      <c r="L160" s="6">
        <f t="shared" si="9"/>
        <v>39</v>
      </c>
      <c r="M160" s="6">
        <f t="shared" si="10"/>
        <v>62</v>
      </c>
      <c r="N160" s="6">
        <f t="shared" si="11"/>
        <v>31</v>
      </c>
    </row>
    <row r="161" spans="4:14" x14ac:dyDescent="0.35">
      <c r="D161" s="13">
        <v>157</v>
      </c>
      <c r="E161" s="14">
        <v>24</v>
      </c>
      <c r="F161" s="14">
        <v>39</v>
      </c>
      <c r="G161" s="14">
        <v>63</v>
      </c>
      <c r="H161" s="15">
        <v>31</v>
      </c>
      <c r="J161" s="5">
        <v>157</v>
      </c>
      <c r="K161" s="8">
        <f t="shared" si="8"/>
        <v>24</v>
      </c>
      <c r="L161" s="6">
        <f t="shared" si="9"/>
        <v>39</v>
      </c>
      <c r="M161" s="6">
        <f t="shared" si="10"/>
        <v>63</v>
      </c>
      <c r="N161" s="6">
        <f t="shared" si="11"/>
        <v>31</v>
      </c>
    </row>
    <row r="162" spans="4:14" x14ac:dyDescent="0.35">
      <c r="D162" s="13">
        <v>158</v>
      </c>
      <c r="E162" s="14">
        <v>24</v>
      </c>
      <c r="F162" s="14">
        <v>40</v>
      </c>
      <c r="G162" s="14">
        <v>63</v>
      </c>
      <c r="H162" s="15">
        <v>31</v>
      </c>
      <c r="J162" s="5">
        <v>158</v>
      </c>
      <c r="K162" s="8">
        <f t="shared" si="8"/>
        <v>24</v>
      </c>
      <c r="L162" s="6">
        <f t="shared" si="9"/>
        <v>40</v>
      </c>
      <c r="M162" s="6">
        <f t="shared" si="10"/>
        <v>63</v>
      </c>
      <c r="N162" s="6">
        <f t="shared" si="11"/>
        <v>32</v>
      </c>
    </row>
    <row r="163" spans="4:14" x14ac:dyDescent="0.35">
      <c r="D163" s="13">
        <v>159</v>
      </c>
      <c r="E163" s="14">
        <v>24</v>
      </c>
      <c r="F163" s="14">
        <v>40</v>
      </c>
      <c r="G163" s="14">
        <v>64</v>
      </c>
      <c r="H163" s="15">
        <v>31</v>
      </c>
      <c r="J163" s="5">
        <v>159</v>
      </c>
      <c r="K163" s="8">
        <f t="shared" si="8"/>
        <v>24</v>
      </c>
      <c r="L163" s="6">
        <f t="shared" si="9"/>
        <v>40</v>
      </c>
      <c r="M163" s="6">
        <f t="shared" si="10"/>
        <v>64</v>
      </c>
      <c r="N163" s="6">
        <f t="shared" si="11"/>
        <v>32</v>
      </c>
    </row>
    <row r="164" spans="4:14" x14ac:dyDescent="0.35">
      <c r="D164" s="13">
        <v>160</v>
      </c>
      <c r="E164" s="14">
        <v>24</v>
      </c>
      <c r="F164" s="14">
        <v>40</v>
      </c>
      <c r="G164" s="14">
        <v>64</v>
      </c>
      <c r="H164" s="15">
        <v>32</v>
      </c>
      <c r="J164" s="5">
        <v>160</v>
      </c>
      <c r="K164" s="8">
        <f t="shared" si="8"/>
        <v>24</v>
      </c>
      <c r="L164" s="6">
        <f t="shared" si="9"/>
        <v>40</v>
      </c>
      <c r="M164" s="6">
        <f t="shared" si="10"/>
        <v>64</v>
      </c>
      <c r="N164" s="6">
        <f t="shared" si="11"/>
        <v>32</v>
      </c>
    </row>
    <row r="165" spans="4:14" x14ac:dyDescent="0.35">
      <c r="D165" s="13">
        <v>161</v>
      </c>
      <c r="E165" s="14">
        <v>24</v>
      </c>
      <c r="F165" s="14">
        <v>40</v>
      </c>
      <c r="G165" s="14">
        <v>65</v>
      </c>
      <c r="H165" s="15">
        <v>32</v>
      </c>
      <c r="J165" s="5">
        <v>161</v>
      </c>
      <c r="K165" s="8">
        <f t="shared" si="8"/>
        <v>24</v>
      </c>
      <c r="L165" s="6">
        <f t="shared" si="9"/>
        <v>40</v>
      </c>
      <c r="M165" s="6">
        <f t="shared" si="10"/>
        <v>64</v>
      </c>
      <c r="N165" s="6">
        <f t="shared" si="11"/>
        <v>32</v>
      </c>
    </row>
    <row r="166" spans="4:14" x14ac:dyDescent="0.35">
      <c r="D166" s="13">
        <v>162</v>
      </c>
      <c r="E166" s="14">
        <v>24</v>
      </c>
      <c r="F166" s="14">
        <v>41</v>
      </c>
      <c r="G166" s="14">
        <v>65</v>
      </c>
      <c r="H166" s="15">
        <v>32</v>
      </c>
      <c r="J166" s="5">
        <v>162</v>
      </c>
      <c r="K166" s="8">
        <f t="shared" si="8"/>
        <v>24</v>
      </c>
      <c r="L166" s="6">
        <f t="shared" si="9"/>
        <v>41</v>
      </c>
      <c r="M166" s="6">
        <f t="shared" si="10"/>
        <v>65</v>
      </c>
      <c r="N166" s="6">
        <f t="shared" si="11"/>
        <v>32</v>
      </c>
    </row>
    <row r="167" spans="4:14" x14ac:dyDescent="0.35">
      <c r="D167" s="13">
        <v>163</v>
      </c>
      <c r="E167" s="14">
        <v>24</v>
      </c>
      <c r="F167" s="14">
        <v>41</v>
      </c>
      <c r="G167" s="14">
        <v>65</v>
      </c>
      <c r="H167" s="15">
        <v>33</v>
      </c>
      <c r="J167" s="5">
        <v>163</v>
      </c>
      <c r="K167" s="8">
        <f t="shared" si="8"/>
        <v>24</v>
      </c>
      <c r="L167" s="6">
        <f t="shared" si="9"/>
        <v>41</v>
      </c>
      <c r="M167" s="6">
        <f t="shared" si="10"/>
        <v>65</v>
      </c>
      <c r="N167" s="6">
        <f t="shared" si="11"/>
        <v>33</v>
      </c>
    </row>
    <row r="168" spans="4:14" x14ac:dyDescent="0.35">
      <c r="D168" s="13">
        <v>164</v>
      </c>
      <c r="E168" s="14">
        <v>25</v>
      </c>
      <c r="F168" s="14">
        <v>41</v>
      </c>
      <c r="G168" s="14">
        <v>65</v>
      </c>
      <c r="H168" s="15">
        <v>33</v>
      </c>
      <c r="J168" s="5">
        <v>164</v>
      </c>
      <c r="K168" s="8">
        <f t="shared" si="8"/>
        <v>25</v>
      </c>
      <c r="L168" s="6">
        <f t="shared" si="9"/>
        <v>41</v>
      </c>
      <c r="M168" s="6">
        <f t="shared" si="10"/>
        <v>66</v>
      </c>
      <c r="N168" s="6">
        <f t="shared" si="11"/>
        <v>33</v>
      </c>
    </row>
    <row r="169" spans="4:14" x14ac:dyDescent="0.35">
      <c r="D169" s="13">
        <v>165</v>
      </c>
      <c r="E169" s="14">
        <v>25</v>
      </c>
      <c r="F169" s="14">
        <v>41</v>
      </c>
      <c r="G169" s="14">
        <v>66</v>
      </c>
      <c r="H169" s="15">
        <v>33</v>
      </c>
      <c r="J169" s="5">
        <v>165</v>
      </c>
      <c r="K169" s="8">
        <f t="shared" si="8"/>
        <v>25</v>
      </c>
      <c r="L169" s="6">
        <f t="shared" si="9"/>
        <v>41</v>
      </c>
      <c r="M169" s="6">
        <f t="shared" si="10"/>
        <v>66</v>
      </c>
      <c r="N169" s="6">
        <f t="shared" si="11"/>
        <v>33</v>
      </c>
    </row>
    <row r="170" spans="4:14" x14ac:dyDescent="0.35">
      <c r="D170" s="13">
        <v>166</v>
      </c>
      <c r="E170" s="14">
        <v>25</v>
      </c>
      <c r="F170" s="14">
        <v>42</v>
      </c>
      <c r="G170" s="14">
        <v>66</v>
      </c>
      <c r="H170" s="15">
        <v>33</v>
      </c>
      <c r="J170" s="5">
        <v>166</v>
      </c>
      <c r="K170" s="8">
        <f t="shared" si="8"/>
        <v>25</v>
      </c>
      <c r="L170" s="6">
        <f t="shared" si="9"/>
        <v>42</v>
      </c>
      <c r="M170" s="6">
        <f t="shared" si="10"/>
        <v>66</v>
      </c>
      <c r="N170" s="6">
        <f t="shared" si="11"/>
        <v>33</v>
      </c>
    </row>
    <row r="171" spans="4:14" x14ac:dyDescent="0.35">
      <c r="D171" s="13">
        <v>167</v>
      </c>
      <c r="E171" s="14">
        <v>25</v>
      </c>
      <c r="F171" s="14">
        <v>42</v>
      </c>
      <c r="G171" s="14">
        <v>67</v>
      </c>
      <c r="H171" s="15">
        <v>33</v>
      </c>
      <c r="J171" s="5">
        <v>167</v>
      </c>
      <c r="K171" s="8">
        <f t="shared" si="8"/>
        <v>25</v>
      </c>
      <c r="L171" s="6">
        <f t="shared" si="9"/>
        <v>42</v>
      </c>
      <c r="M171" s="6">
        <f t="shared" si="10"/>
        <v>67</v>
      </c>
      <c r="N171" s="6">
        <f t="shared" si="11"/>
        <v>33</v>
      </c>
    </row>
    <row r="172" spans="4:14" x14ac:dyDescent="0.35">
      <c r="D172" s="13">
        <v>168</v>
      </c>
      <c r="E172" s="14">
        <v>25</v>
      </c>
      <c r="F172" s="14">
        <v>42</v>
      </c>
      <c r="G172" s="14">
        <v>67</v>
      </c>
      <c r="H172" s="15">
        <v>34</v>
      </c>
      <c r="J172" s="5">
        <v>168</v>
      </c>
      <c r="K172" s="8">
        <f t="shared" si="8"/>
        <v>25</v>
      </c>
      <c r="L172" s="6">
        <f t="shared" si="9"/>
        <v>42</v>
      </c>
      <c r="M172" s="6">
        <f t="shared" si="10"/>
        <v>67</v>
      </c>
      <c r="N172" s="6">
        <f t="shared" si="11"/>
        <v>34</v>
      </c>
    </row>
    <row r="173" spans="4:14" x14ac:dyDescent="0.35">
      <c r="D173" s="13">
        <v>169</v>
      </c>
      <c r="E173" s="14">
        <v>25</v>
      </c>
      <c r="F173" s="14">
        <v>42</v>
      </c>
      <c r="G173" s="14">
        <v>68</v>
      </c>
      <c r="H173" s="15">
        <v>34</v>
      </c>
      <c r="J173" s="5">
        <v>169</v>
      </c>
      <c r="K173" s="8">
        <f t="shared" si="8"/>
        <v>25</v>
      </c>
      <c r="L173" s="6">
        <f t="shared" si="9"/>
        <v>42</v>
      </c>
      <c r="M173" s="6">
        <f t="shared" si="10"/>
        <v>68</v>
      </c>
      <c r="N173" s="6">
        <f t="shared" si="11"/>
        <v>34</v>
      </c>
    </row>
    <row r="174" spans="4:14" x14ac:dyDescent="0.35">
      <c r="D174" s="13">
        <v>170</v>
      </c>
      <c r="E174" s="14">
        <v>26</v>
      </c>
      <c r="F174" s="14">
        <v>42</v>
      </c>
      <c r="G174" s="14">
        <v>68</v>
      </c>
      <c r="H174" s="15">
        <v>34</v>
      </c>
      <c r="J174" s="5">
        <v>170</v>
      </c>
      <c r="K174" s="8">
        <f t="shared" si="8"/>
        <v>26</v>
      </c>
      <c r="L174" s="6">
        <f t="shared" si="9"/>
        <v>43</v>
      </c>
      <c r="M174" s="6">
        <f t="shared" si="10"/>
        <v>68</v>
      </c>
      <c r="N174" s="6">
        <f t="shared" si="11"/>
        <v>34</v>
      </c>
    </row>
    <row r="175" spans="4:14" x14ac:dyDescent="0.35">
      <c r="D175" s="13">
        <v>171</v>
      </c>
      <c r="E175" s="14">
        <v>26</v>
      </c>
      <c r="F175" s="14">
        <v>43</v>
      </c>
      <c r="G175" s="14">
        <v>68</v>
      </c>
      <c r="H175" s="15">
        <v>34</v>
      </c>
      <c r="J175" s="5">
        <v>171</v>
      </c>
      <c r="K175" s="8">
        <f t="shared" si="8"/>
        <v>26</v>
      </c>
      <c r="L175" s="6">
        <f t="shared" si="9"/>
        <v>43</v>
      </c>
      <c r="M175" s="6">
        <f t="shared" si="10"/>
        <v>68</v>
      </c>
      <c r="N175" s="6">
        <f t="shared" si="11"/>
        <v>34</v>
      </c>
    </row>
    <row r="176" spans="4:14" x14ac:dyDescent="0.35">
      <c r="D176" s="13">
        <v>172</v>
      </c>
      <c r="E176" s="14">
        <v>26</v>
      </c>
      <c r="F176" s="14">
        <v>43</v>
      </c>
      <c r="G176" s="14">
        <v>69</v>
      </c>
      <c r="H176" s="15">
        <v>34</v>
      </c>
      <c r="J176" s="5">
        <v>172</v>
      </c>
      <c r="K176" s="8">
        <f t="shared" si="8"/>
        <v>26</v>
      </c>
      <c r="L176" s="6">
        <f t="shared" si="9"/>
        <v>43</v>
      </c>
      <c r="M176" s="6">
        <f t="shared" si="10"/>
        <v>69</v>
      </c>
      <c r="N176" s="6">
        <f t="shared" si="11"/>
        <v>34</v>
      </c>
    </row>
    <row r="177" spans="4:14" x14ac:dyDescent="0.35">
      <c r="D177" s="13">
        <v>173</v>
      </c>
      <c r="E177" s="14">
        <v>26</v>
      </c>
      <c r="F177" s="14">
        <v>43</v>
      </c>
      <c r="G177" s="14">
        <v>69</v>
      </c>
      <c r="H177" s="15">
        <v>35</v>
      </c>
      <c r="J177" s="5">
        <v>173</v>
      </c>
      <c r="K177" s="8">
        <f t="shared" si="8"/>
        <v>26</v>
      </c>
      <c r="L177" s="6">
        <f t="shared" si="9"/>
        <v>43</v>
      </c>
      <c r="M177" s="6">
        <f t="shared" si="10"/>
        <v>69</v>
      </c>
      <c r="N177" s="6">
        <f t="shared" si="11"/>
        <v>35</v>
      </c>
    </row>
    <row r="178" spans="4:14" x14ac:dyDescent="0.35">
      <c r="D178" s="13">
        <v>174</v>
      </c>
      <c r="E178" s="14">
        <v>26</v>
      </c>
      <c r="F178" s="14">
        <v>44</v>
      </c>
      <c r="G178" s="14">
        <v>69</v>
      </c>
      <c r="H178" s="15">
        <v>35</v>
      </c>
      <c r="J178" s="5">
        <v>174</v>
      </c>
      <c r="K178" s="8">
        <f t="shared" si="8"/>
        <v>26</v>
      </c>
      <c r="L178" s="6">
        <f t="shared" si="9"/>
        <v>44</v>
      </c>
      <c r="M178" s="6">
        <f t="shared" si="10"/>
        <v>70</v>
      </c>
      <c r="N178" s="6">
        <f t="shared" si="11"/>
        <v>35</v>
      </c>
    </row>
    <row r="179" spans="4:14" x14ac:dyDescent="0.35">
      <c r="D179" s="13">
        <v>175</v>
      </c>
      <c r="E179" s="14">
        <v>26</v>
      </c>
      <c r="F179" s="14">
        <v>44</v>
      </c>
      <c r="G179" s="14">
        <v>70</v>
      </c>
      <c r="H179" s="15">
        <v>35</v>
      </c>
      <c r="J179" s="5">
        <v>175</v>
      </c>
      <c r="K179" s="8">
        <f t="shared" si="8"/>
        <v>26</v>
      </c>
      <c r="L179" s="6">
        <f t="shared" si="9"/>
        <v>44</v>
      </c>
      <c r="M179" s="6">
        <f t="shared" si="10"/>
        <v>70</v>
      </c>
      <c r="N179" s="6">
        <f t="shared" si="11"/>
        <v>35</v>
      </c>
    </row>
    <row r="180" spans="4:14" x14ac:dyDescent="0.35">
      <c r="D180" s="13">
        <v>176</v>
      </c>
      <c r="E180" s="14">
        <v>26</v>
      </c>
      <c r="F180" s="14">
        <v>44</v>
      </c>
      <c r="G180" s="14">
        <v>71</v>
      </c>
      <c r="H180" s="15">
        <v>35</v>
      </c>
      <c r="J180" s="5">
        <v>176</v>
      </c>
      <c r="K180" s="8">
        <f t="shared" si="8"/>
        <v>26</v>
      </c>
      <c r="L180" s="6">
        <f t="shared" si="9"/>
        <v>44</v>
      </c>
      <c r="M180" s="6">
        <f t="shared" si="10"/>
        <v>70</v>
      </c>
      <c r="N180" s="6">
        <f t="shared" si="11"/>
        <v>35</v>
      </c>
    </row>
    <row r="181" spans="4:14" x14ac:dyDescent="0.35">
      <c r="D181" s="13">
        <v>177</v>
      </c>
      <c r="E181" s="14">
        <v>27</v>
      </c>
      <c r="F181" s="14">
        <v>44</v>
      </c>
      <c r="G181" s="14">
        <v>71</v>
      </c>
      <c r="H181" s="15">
        <v>35</v>
      </c>
      <c r="J181" s="5">
        <v>177</v>
      </c>
      <c r="K181" s="8">
        <f t="shared" si="8"/>
        <v>27</v>
      </c>
      <c r="L181" s="6">
        <f t="shared" si="9"/>
        <v>44</v>
      </c>
      <c r="M181" s="6">
        <f t="shared" si="10"/>
        <v>71</v>
      </c>
      <c r="N181" s="6">
        <f t="shared" si="11"/>
        <v>35</v>
      </c>
    </row>
    <row r="182" spans="4:14" x14ac:dyDescent="0.35">
      <c r="D182" s="13">
        <v>178</v>
      </c>
      <c r="E182" s="14">
        <v>27</v>
      </c>
      <c r="F182" s="14">
        <v>45</v>
      </c>
      <c r="G182" s="14">
        <v>71</v>
      </c>
      <c r="H182" s="15">
        <v>35</v>
      </c>
      <c r="J182" s="5">
        <v>178</v>
      </c>
      <c r="K182" s="8">
        <f t="shared" si="8"/>
        <v>27</v>
      </c>
      <c r="L182" s="6">
        <f t="shared" si="9"/>
        <v>45</v>
      </c>
      <c r="M182" s="6">
        <f t="shared" si="10"/>
        <v>71</v>
      </c>
      <c r="N182" s="6">
        <f t="shared" si="11"/>
        <v>36</v>
      </c>
    </row>
    <row r="183" spans="4:14" x14ac:dyDescent="0.35">
      <c r="D183" s="13">
        <v>179</v>
      </c>
      <c r="E183" s="14">
        <v>27</v>
      </c>
      <c r="F183" s="14">
        <v>45</v>
      </c>
      <c r="G183" s="14">
        <v>72</v>
      </c>
      <c r="H183" s="15">
        <v>35</v>
      </c>
      <c r="J183" s="5">
        <v>179</v>
      </c>
      <c r="K183" s="8">
        <f t="shared" si="8"/>
        <v>27</v>
      </c>
      <c r="L183" s="6">
        <f t="shared" si="9"/>
        <v>45</v>
      </c>
      <c r="M183" s="6">
        <f t="shared" si="10"/>
        <v>72</v>
      </c>
      <c r="N183" s="6">
        <f t="shared" si="11"/>
        <v>36</v>
      </c>
    </row>
    <row r="184" spans="4:14" x14ac:dyDescent="0.35">
      <c r="D184" s="13">
        <v>180</v>
      </c>
      <c r="E184" s="14">
        <v>27</v>
      </c>
      <c r="F184" s="14">
        <v>45</v>
      </c>
      <c r="G184" s="14">
        <v>72</v>
      </c>
      <c r="H184" s="15">
        <v>36</v>
      </c>
      <c r="J184" s="5">
        <v>180</v>
      </c>
      <c r="K184" s="8">
        <f t="shared" si="8"/>
        <v>27</v>
      </c>
      <c r="L184" s="6">
        <f t="shared" si="9"/>
        <v>45</v>
      </c>
      <c r="M184" s="6">
        <f t="shared" si="10"/>
        <v>72</v>
      </c>
      <c r="N184" s="6">
        <f t="shared" si="11"/>
        <v>36</v>
      </c>
    </row>
    <row r="185" spans="4:14" x14ac:dyDescent="0.35">
      <c r="D185" s="13">
        <v>181</v>
      </c>
      <c r="E185" s="14">
        <v>27</v>
      </c>
      <c r="F185" s="14">
        <v>45</v>
      </c>
      <c r="G185" s="14">
        <v>73</v>
      </c>
      <c r="H185" s="15">
        <v>36</v>
      </c>
      <c r="J185" s="5">
        <v>181</v>
      </c>
      <c r="K185" s="8">
        <f t="shared" si="8"/>
        <v>27</v>
      </c>
      <c r="L185" s="6">
        <f t="shared" si="9"/>
        <v>45</v>
      </c>
      <c r="M185" s="6">
        <f t="shared" si="10"/>
        <v>72</v>
      </c>
      <c r="N185" s="6">
        <f t="shared" si="11"/>
        <v>36</v>
      </c>
    </row>
    <row r="186" spans="4:14" x14ac:dyDescent="0.35">
      <c r="D186" s="13">
        <v>182</v>
      </c>
      <c r="E186" s="14">
        <v>27</v>
      </c>
      <c r="F186" s="14">
        <v>46</v>
      </c>
      <c r="G186" s="14">
        <v>73</v>
      </c>
      <c r="H186" s="15">
        <v>36</v>
      </c>
      <c r="J186" s="5">
        <v>182</v>
      </c>
      <c r="K186" s="8">
        <f t="shared" si="8"/>
        <v>27</v>
      </c>
      <c r="L186" s="6">
        <f t="shared" si="9"/>
        <v>46</v>
      </c>
      <c r="M186" s="6">
        <f t="shared" si="10"/>
        <v>73</v>
      </c>
      <c r="N186" s="6">
        <f t="shared" si="11"/>
        <v>36</v>
      </c>
    </row>
    <row r="187" spans="4:14" x14ac:dyDescent="0.35">
      <c r="D187" s="13">
        <v>183</v>
      </c>
      <c r="E187" s="14">
        <v>27</v>
      </c>
      <c r="F187" s="14">
        <v>46</v>
      </c>
      <c r="G187" s="14">
        <v>73</v>
      </c>
      <c r="H187" s="15">
        <v>37</v>
      </c>
      <c r="J187" s="5">
        <v>183</v>
      </c>
      <c r="K187" s="8">
        <f t="shared" si="8"/>
        <v>27</v>
      </c>
      <c r="L187" s="6">
        <f t="shared" si="9"/>
        <v>46</v>
      </c>
      <c r="M187" s="6">
        <f t="shared" si="10"/>
        <v>73</v>
      </c>
      <c r="N187" s="6">
        <f t="shared" si="11"/>
        <v>37</v>
      </c>
    </row>
    <row r="188" spans="4:14" x14ac:dyDescent="0.35">
      <c r="D188" s="13">
        <v>184</v>
      </c>
      <c r="E188" s="14">
        <v>28</v>
      </c>
      <c r="F188" s="14">
        <v>46</v>
      </c>
      <c r="G188" s="14">
        <v>73</v>
      </c>
      <c r="H188" s="15">
        <v>37</v>
      </c>
      <c r="J188" s="5">
        <v>184</v>
      </c>
      <c r="K188" s="8">
        <f t="shared" si="8"/>
        <v>28</v>
      </c>
      <c r="L188" s="6">
        <f t="shared" si="9"/>
        <v>46</v>
      </c>
      <c r="M188" s="6">
        <f t="shared" si="10"/>
        <v>74</v>
      </c>
      <c r="N188" s="6">
        <f t="shared" si="11"/>
        <v>37</v>
      </c>
    </row>
    <row r="189" spans="4:14" x14ac:dyDescent="0.35">
      <c r="D189" s="13">
        <v>185</v>
      </c>
      <c r="E189" s="14">
        <v>28</v>
      </c>
      <c r="F189" s="14">
        <v>46</v>
      </c>
      <c r="G189" s="14">
        <v>74</v>
      </c>
      <c r="H189" s="15">
        <v>37</v>
      </c>
      <c r="J189" s="5">
        <v>185</v>
      </c>
      <c r="K189" s="8">
        <f t="shared" si="8"/>
        <v>28</v>
      </c>
      <c r="L189" s="6">
        <f t="shared" si="9"/>
        <v>46</v>
      </c>
      <c r="M189" s="6">
        <f t="shared" si="10"/>
        <v>74</v>
      </c>
      <c r="N189" s="6">
        <f t="shared" si="11"/>
        <v>37</v>
      </c>
    </row>
    <row r="190" spans="4:14" x14ac:dyDescent="0.35">
      <c r="D190" s="13">
        <v>186</v>
      </c>
      <c r="E190" s="14">
        <v>28</v>
      </c>
      <c r="F190" s="14">
        <v>47</v>
      </c>
      <c r="G190" s="14">
        <v>74</v>
      </c>
      <c r="H190" s="15">
        <v>37</v>
      </c>
      <c r="J190" s="5">
        <v>186</v>
      </c>
      <c r="K190" s="8">
        <f t="shared" si="8"/>
        <v>28</v>
      </c>
      <c r="L190" s="6">
        <f t="shared" si="9"/>
        <v>47</v>
      </c>
      <c r="M190" s="6">
        <f t="shared" si="10"/>
        <v>74</v>
      </c>
      <c r="N190" s="6">
        <f t="shared" si="11"/>
        <v>37</v>
      </c>
    </row>
    <row r="191" spans="4:14" x14ac:dyDescent="0.35">
      <c r="D191" s="13">
        <v>187</v>
      </c>
      <c r="E191" s="14">
        <v>28</v>
      </c>
      <c r="F191" s="14">
        <v>47</v>
      </c>
      <c r="G191" s="14">
        <v>75</v>
      </c>
      <c r="H191" s="15">
        <v>37</v>
      </c>
      <c r="J191" s="5">
        <v>187</v>
      </c>
      <c r="K191" s="8">
        <f t="shared" si="8"/>
        <v>28</v>
      </c>
      <c r="L191" s="6">
        <f t="shared" si="9"/>
        <v>47</v>
      </c>
      <c r="M191" s="6">
        <f t="shared" si="10"/>
        <v>75</v>
      </c>
      <c r="N191" s="6">
        <f t="shared" si="11"/>
        <v>37</v>
      </c>
    </row>
    <row r="192" spans="4:14" x14ac:dyDescent="0.35">
      <c r="D192" s="13">
        <v>188</v>
      </c>
      <c r="E192" s="14">
        <v>28</v>
      </c>
      <c r="F192" s="14">
        <v>47</v>
      </c>
      <c r="G192" s="14">
        <v>75</v>
      </c>
      <c r="H192" s="15">
        <v>38</v>
      </c>
      <c r="J192" s="5">
        <v>188</v>
      </c>
      <c r="K192" s="8">
        <f t="shared" si="8"/>
        <v>28</v>
      </c>
      <c r="L192" s="6">
        <f t="shared" si="9"/>
        <v>47</v>
      </c>
      <c r="M192" s="6">
        <f t="shared" si="10"/>
        <v>75</v>
      </c>
      <c r="N192" s="6">
        <f t="shared" si="11"/>
        <v>38</v>
      </c>
    </row>
    <row r="193" spans="4:14" x14ac:dyDescent="0.35">
      <c r="D193" s="13">
        <v>189</v>
      </c>
      <c r="E193" s="14">
        <v>28</v>
      </c>
      <c r="F193" s="14">
        <v>47</v>
      </c>
      <c r="G193" s="14">
        <v>76</v>
      </c>
      <c r="H193" s="15">
        <v>38</v>
      </c>
      <c r="J193" s="5">
        <v>189</v>
      </c>
      <c r="K193" s="8">
        <f t="shared" si="8"/>
        <v>28</v>
      </c>
      <c r="L193" s="6">
        <f t="shared" si="9"/>
        <v>47</v>
      </c>
      <c r="M193" s="6">
        <f t="shared" si="10"/>
        <v>76</v>
      </c>
      <c r="N193" s="6">
        <f t="shared" si="11"/>
        <v>38</v>
      </c>
    </row>
    <row r="194" spans="4:14" x14ac:dyDescent="0.35">
      <c r="D194" s="13">
        <v>190</v>
      </c>
      <c r="E194" s="14">
        <v>29</v>
      </c>
      <c r="F194" s="14">
        <v>47</v>
      </c>
      <c r="G194" s="14">
        <v>76</v>
      </c>
      <c r="H194" s="15">
        <v>38</v>
      </c>
      <c r="J194" s="5">
        <v>190</v>
      </c>
      <c r="K194" s="8">
        <f t="shared" si="8"/>
        <v>29</v>
      </c>
      <c r="L194" s="6">
        <f t="shared" si="9"/>
        <v>48</v>
      </c>
      <c r="M194" s="6">
        <f t="shared" si="10"/>
        <v>76</v>
      </c>
      <c r="N194" s="6">
        <f t="shared" si="11"/>
        <v>38</v>
      </c>
    </row>
    <row r="195" spans="4:14" x14ac:dyDescent="0.35">
      <c r="D195" s="13">
        <v>191</v>
      </c>
      <c r="E195" s="14">
        <v>29</v>
      </c>
      <c r="F195" s="14">
        <v>48</v>
      </c>
      <c r="G195" s="14">
        <v>76</v>
      </c>
      <c r="H195" s="15">
        <v>38</v>
      </c>
      <c r="J195" s="5">
        <v>191</v>
      </c>
      <c r="K195" s="8">
        <f t="shared" si="8"/>
        <v>29</v>
      </c>
      <c r="L195" s="6">
        <f t="shared" si="9"/>
        <v>48</v>
      </c>
      <c r="M195" s="6">
        <f t="shared" si="10"/>
        <v>76</v>
      </c>
      <c r="N195" s="6">
        <f t="shared" si="11"/>
        <v>38</v>
      </c>
    </row>
    <row r="196" spans="4:14" x14ac:dyDescent="0.35">
      <c r="D196" s="13">
        <v>192</v>
      </c>
      <c r="E196" s="14">
        <v>29</v>
      </c>
      <c r="F196" s="14">
        <v>48</v>
      </c>
      <c r="G196" s="14">
        <v>77</v>
      </c>
      <c r="H196" s="15">
        <v>38</v>
      </c>
      <c r="J196" s="5">
        <v>192</v>
      </c>
      <c r="K196" s="8">
        <f t="shared" si="8"/>
        <v>29</v>
      </c>
      <c r="L196" s="6">
        <f t="shared" si="9"/>
        <v>48</v>
      </c>
      <c r="M196" s="6">
        <f t="shared" si="10"/>
        <v>77</v>
      </c>
      <c r="N196" s="6">
        <f t="shared" si="11"/>
        <v>38</v>
      </c>
    </row>
    <row r="197" spans="4:14" x14ac:dyDescent="0.35">
      <c r="D197" s="13">
        <v>193</v>
      </c>
      <c r="E197" s="14">
        <v>29</v>
      </c>
      <c r="F197" s="14">
        <v>48</v>
      </c>
      <c r="G197" s="14">
        <v>77</v>
      </c>
      <c r="H197" s="15">
        <v>39</v>
      </c>
      <c r="J197" s="5">
        <v>193</v>
      </c>
      <c r="K197" s="8">
        <f t="shared" si="8"/>
        <v>29</v>
      </c>
      <c r="L197" s="6">
        <f t="shared" si="9"/>
        <v>48</v>
      </c>
      <c r="M197" s="6">
        <f t="shared" si="10"/>
        <v>77</v>
      </c>
      <c r="N197" s="6">
        <f t="shared" si="11"/>
        <v>39</v>
      </c>
    </row>
    <row r="198" spans="4:14" x14ac:dyDescent="0.35">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x14ac:dyDescent="0.35">
      <c r="D199" s="13">
        <v>195</v>
      </c>
      <c r="E199" s="14">
        <v>29</v>
      </c>
      <c r="F199" s="14">
        <v>49</v>
      </c>
      <c r="G199" s="14">
        <v>78</v>
      </c>
      <c r="H199" s="15">
        <v>39</v>
      </c>
      <c r="J199" s="5">
        <v>195</v>
      </c>
      <c r="K199" s="8">
        <f t="shared" si="12"/>
        <v>29</v>
      </c>
      <c r="L199" s="6">
        <f t="shared" si="13"/>
        <v>49</v>
      </c>
      <c r="M199" s="6">
        <f t="shared" si="14"/>
        <v>78</v>
      </c>
      <c r="N199" s="6">
        <f t="shared" si="15"/>
        <v>39</v>
      </c>
    </row>
    <row r="200" spans="4:14" x14ac:dyDescent="0.35">
      <c r="D200" s="13">
        <v>196</v>
      </c>
      <c r="E200" s="14">
        <v>29</v>
      </c>
      <c r="F200" s="14">
        <v>49</v>
      </c>
      <c r="G200" s="14">
        <v>79</v>
      </c>
      <c r="H200" s="15">
        <v>39</v>
      </c>
      <c r="J200" s="5">
        <v>196</v>
      </c>
      <c r="K200" s="8">
        <f t="shared" si="12"/>
        <v>29</v>
      </c>
      <c r="L200" s="6">
        <f t="shared" si="13"/>
        <v>49</v>
      </c>
      <c r="M200" s="6">
        <f t="shared" si="14"/>
        <v>78</v>
      </c>
      <c r="N200" s="6">
        <f t="shared" si="15"/>
        <v>39</v>
      </c>
    </row>
    <row r="201" spans="4:14" x14ac:dyDescent="0.35">
      <c r="D201" s="13">
        <v>197</v>
      </c>
      <c r="E201" s="14">
        <v>30</v>
      </c>
      <c r="F201" s="14">
        <v>49</v>
      </c>
      <c r="G201" s="14">
        <v>79</v>
      </c>
      <c r="H201" s="15">
        <v>39</v>
      </c>
      <c r="J201" s="5">
        <v>197</v>
      </c>
      <c r="K201" s="8">
        <f t="shared" si="12"/>
        <v>30</v>
      </c>
      <c r="L201" s="6">
        <f t="shared" si="13"/>
        <v>49</v>
      </c>
      <c r="M201" s="6">
        <f t="shared" si="14"/>
        <v>79</v>
      </c>
      <c r="N201" s="6">
        <f t="shared" si="15"/>
        <v>39</v>
      </c>
    </row>
    <row r="202" spans="4:14" x14ac:dyDescent="0.35">
      <c r="D202" s="13">
        <v>198</v>
      </c>
      <c r="E202" s="14">
        <v>30</v>
      </c>
      <c r="F202" s="14">
        <v>50</v>
      </c>
      <c r="G202" s="14">
        <v>79</v>
      </c>
      <c r="H202" s="15">
        <v>39</v>
      </c>
      <c r="J202" s="5">
        <v>198</v>
      </c>
      <c r="K202" s="8">
        <f t="shared" si="12"/>
        <v>30</v>
      </c>
      <c r="L202" s="6">
        <f t="shared" si="13"/>
        <v>50</v>
      </c>
      <c r="M202" s="6">
        <f t="shared" si="14"/>
        <v>79</v>
      </c>
      <c r="N202" s="6">
        <f t="shared" si="15"/>
        <v>40</v>
      </c>
    </row>
    <row r="203" spans="4:14" x14ac:dyDescent="0.35">
      <c r="D203" s="13">
        <v>199</v>
      </c>
      <c r="E203" s="14">
        <v>30</v>
      </c>
      <c r="F203" s="14">
        <v>50</v>
      </c>
      <c r="G203" s="14">
        <v>80</v>
      </c>
      <c r="H203" s="15">
        <v>39</v>
      </c>
      <c r="J203" s="5">
        <v>199</v>
      </c>
      <c r="K203" s="8">
        <f t="shared" si="12"/>
        <v>30</v>
      </c>
      <c r="L203" s="6">
        <f t="shared" si="13"/>
        <v>50</v>
      </c>
      <c r="M203" s="6">
        <f t="shared" si="14"/>
        <v>80</v>
      </c>
      <c r="N203" s="6">
        <f t="shared" si="15"/>
        <v>40</v>
      </c>
    </row>
    <row r="204" spans="4:14" x14ac:dyDescent="0.35">
      <c r="D204" s="13">
        <v>200</v>
      </c>
      <c r="E204" s="14">
        <v>30</v>
      </c>
      <c r="F204" s="14">
        <v>50</v>
      </c>
      <c r="G204" s="14">
        <v>80</v>
      </c>
      <c r="H204" s="15">
        <v>40</v>
      </c>
      <c r="J204" s="5">
        <v>200</v>
      </c>
      <c r="K204" s="8">
        <f t="shared" si="12"/>
        <v>30</v>
      </c>
      <c r="L204" s="6">
        <f t="shared" si="13"/>
        <v>50</v>
      </c>
      <c r="M204" s="6">
        <f t="shared" si="14"/>
        <v>80</v>
      </c>
      <c r="N204" s="6">
        <f t="shared" si="15"/>
        <v>40</v>
      </c>
    </row>
    <row r="205" spans="4:14" x14ac:dyDescent="0.35">
      <c r="D205" s="13">
        <v>201</v>
      </c>
      <c r="E205" s="14">
        <v>30</v>
      </c>
      <c r="F205" s="14">
        <v>50</v>
      </c>
      <c r="G205" s="14">
        <v>81</v>
      </c>
      <c r="H205" s="15">
        <v>40</v>
      </c>
      <c r="J205" s="5">
        <v>201</v>
      </c>
      <c r="K205" s="8">
        <f t="shared" si="12"/>
        <v>30</v>
      </c>
      <c r="L205" s="6">
        <f t="shared" si="13"/>
        <v>50</v>
      </c>
      <c r="M205" s="6">
        <f t="shared" si="14"/>
        <v>80</v>
      </c>
      <c r="N205" s="6">
        <f t="shared" si="15"/>
        <v>40</v>
      </c>
    </row>
    <row r="206" spans="4:14" x14ac:dyDescent="0.35">
      <c r="D206" s="13">
        <v>202</v>
      </c>
      <c r="E206" s="14">
        <v>30</v>
      </c>
      <c r="F206" s="14">
        <v>51</v>
      </c>
      <c r="G206" s="14">
        <v>81</v>
      </c>
      <c r="H206" s="15">
        <v>40</v>
      </c>
      <c r="J206" s="5">
        <v>202</v>
      </c>
      <c r="K206" s="8">
        <f t="shared" si="12"/>
        <v>30</v>
      </c>
      <c r="L206" s="6">
        <f t="shared" si="13"/>
        <v>51</v>
      </c>
      <c r="M206" s="6">
        <f t="shared" si="14"/>
        <v>81</v>
      </c>
      <c r="N206" s="6">
        <f t="shared" si="15"/>
        <v>40</v>
      </c>
    </row>
    <row r="207" spans="4:14" x14ac:dyDescent="0.35">
      <c r="D207" s="13">
        <v>203</v>
      </c>
      <c r="E207" s="14">
        <v>30</v>
      </c>
      <c r="F207" s="14">
        <v>51</v>
      </c>
      <c r="G207" s="14">
        <v>81</v>
      </c>
      <c r="H207" s="15">
        <v>41</v>
      </c>
      <c r="J207" s="5">
        <v>203</v>
      </c>
      <c r="K207" s="8">
        <f t="shared" si="12"/>
        <v>30</v>
      </c>
      <c r="L207" s="6">
        <f t="shared" si="13"/>
        <v>51</v>
      </c>
      <c r="M207" s="6">
        <f t="shared" si="14"/>
        <v>81</v>
      </c>
      <c r="N207" s="6">
        <f t="shared" si="15"/>
        <v>41</v>
      </c>
    </row>
    <row r="208" spans="4:14" x14ac:dyDescent="0.35">
      <c r="D208" s="13">
        <v>204</v>
      </c>
      <c r="E208" s="14">
        <v>31</v>
      </c>
      <c r="F208" s="14">
        <v>51</v>
      </c>
      <c r="G208" s="14">
        <v>81</v>
      </c>
      <c r="H208" s="15">
        <v>41</v>
      </c>
      <c r="J208" s="5">
        <v>204</v>
      </c>
      <c r="K208" s="8">
        <f t="shared" si="12"/>
        <v>31</v>
      </c>
      <c r="L208" s="6">
        <f t="shared" si="13"/>
        <v>51</v>
      </c>
      <c r="M208" s="6">
        <f t="shared" si="14"/>
        <v>82</v>
      </c>
      <c r="N208" s="6">
        <f t="shared" si="15"/>
        <v>41</v>
      </c>
    </row>
    <row r="209" spans="4:14" x14ac:dyDescent="0.35">
      <c r="D209" s="13">
        <v>205</v>
      </c>
      <c r="E209" s="14">
        <v>31</v>
      </c>
      <c r="F209" s="14">
        <v>51</v>
      </c>
      <c r="G209" s="14">
        <v>82</v>
      </c>
      <c r="H209" s="15">
        <v>41</v>
      </c>
      <c r="J209" s="5">
        <v>205</v>
      </c>
      <c r="K209" s="8">
        <f t="shared" si="12"/>
        <v>31</v>
      </c>
      <c r="L209" s="6">
        <f t="shared" si="13"/>
        <v>51</v>
      </c>
      <c r="M209" s="6">
        <f t="shared" si="14"/>
        <v>82</v>
      </c>
      <c r="N209" s="6">
        <f t="shared" si="15"/>
        <v>41</v>
      </c>
    </row>
    <row r="210" spans="4:14" x14ac:dyDescent="0.35">
      <c r="D210" s="13">
        <v>206</v>
      </c>
      <c r="E210" s="14">
        <v>31</v>
      </c>
      <c r="F210" s="14">
        <v>52</v>
      </c>
      <c r="G210" s="14">
        <v>82</v>
      </c>
      <c r="H210" s="15">
        <v>41</v>
      </c>
      <c r="J210" s="5">
        <v>206</v>
      </c>
      <c r="K210" s="8">
        <f t="shared" si="12"/>
        <v>31</v>
      </c>
      <c r="L210" s="6">
        <f t="shared" si="13"/>
        <v>52</v>
      </c>
      <c r="M210" s="6">
        <f t="shared" si="14"/>
        <v>82</v>
      </c>
      <c r="N210" s="6">
        <f t="shared" si="15"/>
        <v>41</v>
      </c>
    </row>
    <row r="211" spans="4:14" x14ac:dyDescent="0.35">
      <c r="D211" s="13">
        <v>207</v>
      </c>
      <c r="E211" s="14">
        <v>31</v>
      </c>
      <c r="F211" s="14">
        <v>52</v>
      </c>
      <c r="G211" s="14">
        <v>83</v>
      </c>
      <c r="H211" s="15">
        <v>41</v>
      </c>
      <c r="J211" s="5">
        <v>207</v>
      </c>
      <c r="K211" s="8">
        <f t="shared" si="12"/>
        <v>31</v>
      </c>
      <c r="L211" s="6">
        <f t="shared" si="13"/>
        <v>52</v>
      </c>
      <c r="M211" s="6">
        <f t="shared" si="14"/>
        <v>83</v>
      </c>
      <c r="N211" s="6">
        <f t="shared" si="15"/>
        <v>41</v>
      </c>
    </row>
    <row r="212" spans="4:14" x14ac:dyDescent="0.35">
      <c r="D212" s="13">
        <v>208</v>
      </c>
      <c r="E212" s="14">
        <v>31</v>
      </c>
      <c r="F212" s="14">
        <v>52</v>
      </c>
      <c r="G212" s="14">
        <v>83</v>
      </c>
      <c r="H212" s="15">
        <v>42</v>
      </c>
      <c r="J212" s="5">
        <v>208</v>
      </c>
      <c r="K212" s="8">
        <f t="shared" si="12"/>
        <v>31</v>
      </c>
      <c r="L212" s="6">
        <f t="shared" si="13"/>
        <v>52</v>
      </c>
      <c r="M212" s="6">
        <f t="shared" si="14"/>
        <v>83</v>
      </c>
      <c r="N212" s="6">
        <f t="shared" si="15"/>
        <v>42</v>
      </c>
    </row>
    <row r="213" spans="4:14" x14ac:dyDescent="0.35">
      <c r="D213" s="13">
        <v>209</v>
      </c>
      <c r="E213" s="14">
        <v>31</v>
      </c>
      <c r="F213" s="14">
        <v>52</v>
      </c>
      <c r="G213" s="14">
        <v>84</v>
      </c>
      <c r="H213" s="15">
        <v>42</v>
      </c>
      <c r="J213" s="5">
        <v>209</v>
      </c>
      <c r="K213" s="8">
        <f t="shared" si="12"/>
        <v>31</v>
      </c>
      <c r="L213" s="6">
        <f t="shared" si="13"/>
        <v>52</v>
      </c>
      <c r="M213" s="6">
        <f t="shared" si="14"/>
        <v>84</v>
      </c>
      <c r="N213" s="6">
        <f t="shared" si="15"/>
        <v>42</v>
      </c>
    </row>
    <row r="214" spans="4:14" x14ac:dyDescent="0.35">
      <c r="D214" s="13">
        <v>210</v>
      </c>
      <c r="E214" s="14">
        <v>32</v>
      </c>
      <c r="F214" s="14">
        <v>52</v>
      </c>
      <c r="G214" s="14">
        <v>84</v>
      </c>
      <c r="H214" s="15">
        <v>42</v>
      </c>
      <c r="J214" s="5">
        <v>210</v>
      </c>
      <c r="K214" s="8">
        <f t="shared" si="12"/>
        <v>32</v>
      </c>
      <c r="L214" s="6">
        <f t="shared" si="13"/>
        <v>53</v>
      </c>
      <c r="M214" s="6">
        <f t="shared" si="14"/>
        <v>84</v>
      </c>
      <c r="N214" s="6">
        <f t="shared" si="15"/>
        <v>42</v>
      </c>
    </row>
    <row r="215" spans="4:14" x14ac:dyDescent="0.35">
      <c r="D215" s="13">
        <v>211</v>
      </c>
      <c r="E215" s="14">
        <v>32</v>
      </c>
      <c r="F215" s="14">
        <v>53</v>
      </c>
      <c r="G215" s="14">
        <v>84</v>
      </c>
      <c r="H215" s="15">
        <v>42</v>
      </c>
      <c r="J215" s="5">
        <v>211</v>
      </c>
      <c r="K215" s="8">
        <f t="shared" si="12"/>
        <v>32</v>
      </c>
      <c r="L215" s="6">
        <f t="shared" si="13"/>
        <v>53</v>
      </c>
      <c r="M215" s="6">
        <f t="shared" si="14"/>
        <v>84</v>
      </c>
      <c r="N215" s="6">
        <f t="shared" si="15"/>
        <v>42</v>
      </c>
    </row>
    <row r="216" spans="4:14" x14ac:dyDescent="0.35">
      <c r="D216" s="13">
        <v>212</v>
      </c>
      <c r="E216" s="14">
        <v>32</v>
      </c>
      <c r="F216" s="14">
        <v>53</v>
      </c>
      <c r="G216" s="14">
        <v>85</v>
      </c>
      <c r="H216" s="15">
        <v>42</v>
      </c>
      <c r="J216" s="5">
        <v>212</v>
      </c>
      <c r="K216" s="8">
        <f t="shared" si="12"/>
        <v>32</v>
      </c>
      <c r="L216" s="6">
        <f t="shared" si="13"/>
        <v>53</v>
      </c>
      <c r="M216" s="6">
        <f t="shared" si="14"/>
        <v>85</v>
      </c>
      <c r="N216" s="6">
        <f t="shared" si="15"/>
        <v>42</v>
      </c>
    </row>
    <row r="217" spans="4:14" x14ac:dyDescent="0.35">
      <c r="D217" s="13">
        <v>213</v>
      </c>
      <c r="E217" s="14">
        <v>32</v>
      </c>
      <c r="F217" s="14">
        <v>53</v>
      </c>
      <c r="G217" s="14">
        <v>85</v>
      </c>
      <c r="H217" s="15">
        <v>43</v>
      </c>
      <c r="J217" s="5">
        <v>213</v>
      </c>
      <c r="K217" s="8">
        <f t="shared" si="12"/>
        <v>32</v>
      </c>
      <c r="L217" s="6">
        <f t="shared" si="13"/>
        <v>53</v>
      </c>
      <c r="M217" s="6">
        <f t="shared" si="14"/>
        <v>85</v>
      </c>
      <c r="N217" s="6">
        <f t="shared" si="15"/>
        <v>43</v>
      </c>
    </row>
    <row r="218" spans="4:14" x14ac:dyDescent="0.35">
      <c r="D218" s="13">
        <v>214</v>
      </c>
      <c r="E218" s="14">
        <v>32</v>
      </c>
      <c r="F218" s="14">
        <v>54</v>
      </c>
      <c r="G218" s="14">
        <v>85</v>
      </c>
      <c r="H218" s="15">
        <v>43</v>
      </c>
      <c r="J218" s="5">
        <v>214</v>
      </c>
      <c r="K218" s="8">
        <f t="shared" si="12"/>
        <v>32</v>
      </c>
      <c r="L218" s="6">
        <f t="shared" si="13"/>
        <v>54</v>
      </c>
      <c r="M218" s="6">
        <f t="shared" si="14"/>
        <v>86</v>
      </c>
      <c r="N218" s="6">
        <f t="shared" si="15"/>
        <v>43</v>
      </c>
    </row>
    <row r="219" spans="4:14" x14ac:dyDescent="0.35">
      <c r="D219" s="13">
        <v>215</v>
      </c>
      <c r="E219" s="14">
        <v>32</v>
      </c>
      <c r="F219" s="14">
        <v>54</v>
      </c>
      <c r="G219" s="14">
        <v>86</v>
      </c>
      <c r="H219" s="15">
        <v>43</v>
      </c>
      <c r="J219" s="5">
        <v>215</v>
      </c>
      <c r="K219" s="8">
        <f t="shared" si="12"/>
        <v>32</v>
      </c>
      <c r="L219" s="6">
        <f t="shared" si="13"/>
        <v>54</v>
      </c>
      <c r="M219" s="6">
        <f t="shared" si="14"/>
        <v>86</v>
      </c>
      <c r="N219" s="6">
        <f t="shared" si="15"/>
        <v>43</v>
      </c>
    </row>
    <row r="220" spans="4:14" x14ac:dyDescent="0.35">
      <c r="D220" s="13">
        <v>216</v>
      </c>
      <c r="E220" s="14">
        <v>32</v>
      </c>
      <c r="F220" s="14">
        <v>54</v>
      </c>
      <c r="G220" s="14">
        <v>87</v>
      </c>
      <c r="H220" s="15">
        <v>43</v>
      </c>
      <c r="J220" s="5">
        <v>216</v>
      </c>
      <c r="K220" s="8">
        <f t="shared" si="12"/>
        <v>32</v>
      </c>
      <c r="L220" s="6">
        <f t="shared" si="13"/>
        <v>54</v>
      </c>
      <c r="M220" s="6">
        <f t="shared" si="14"/>
        <v>86</v>
      </c>
      <c r="N220" s="6">
        <f t="shared" si="15"/>
        <v>43</v>
      </c>
    </row>
    <row r="221" spans="4:14" x14ac:dyDescent="0.35">
      <c r="D221" s="13">
        <v>217</v>
      </c>
      <c r="E221" s="14">
        <v>33</v>
      </c>
      <c r="F221" s="14">
        <v>54</v>
      </c>
      <c r="G221" s="14">
        <v>87</v>
      </c>
      <c r="H221" s="15">
        <v>43</v>
      </c>
      <c r="J221" s="5">
        <v>217</v>
      </c>
      <c r="K221" s="8">
        <f t="shared" si="12"/>
        <v>33</v>
      </c>
      <c r="L221" s="6">
        <f t="shared" si="13"/>
        <v>54</v>
      </c>
      <c r="M221" s="6">
        <f t="shared" si="14"/>
        <v>87</v>
      </c>
      <c r="N221" s="6">
        <f t="shared" si="15"/>
        <v>43</v>
      </c>
    </row>
    <row r="222" spans="4:14" x14ac:dyDescent="0.35">
      <c r="D222" s="13">
        <v>218</v>
      </c>
      <c r="E222" s="14">
        <v>33</v>
      </c>
      <c r="F222" s="14">
        <v>55</v>
      </c>
      <c r="G222" s="14">
        <v>87</v>
      </c>
      <c r="H222" s="15">
        <v>43</v>
      </c>
      <c r="J222" s="5">
        <v>218</v>
      </c>
      <c r="K222" s="8">
        <f t="shared" si="12"/>
        <v>33</v>
      </c>
      <c r="L222" s="6">
        <f t="shared" si="13"/>
        <v>55</v>
      </c>
      <c r="M222" s="6">
        <f t="shared" si="14"/>
        <v>87</v>
      </c>
      <c r="N222" s="6">
        <f t="shared" si="15"/>
        <v>44</v>
      </c>
    </row>
    <row r="223" spans="4:14" x14ac:dyDescent="0.35">
      <c r="D223" s="13">
        <v>219</v>
      </c>
      <c r="E223" s="14">
        <v>33</v>
      </c>
      <c r="F223" s="14">
        <v>55</v>
      </c>
      <c r="G223" s="14">
        <v>88</v>
      </c>
      <c r="H223" s="15">
        <v>43</v>
      </c>
      <c r="J223" s="5">
        <v>219</v>
      </c>
      <c r="K223" s="8">
        <f t="shared" si="12"/>
        <v>33</v>
      </c>
      <c r="L223" s="6">
        <f t="shared" si="13"/>
        <v>55</v>
      </c>
      <c r="M223" s="6">
        <f t="shared" si="14"/>
        <v>88</v>
      </c>
      <c r="N223" s="6">
        <f t="shared" si="15"/>
        <v>44</v>
      </c>
    </row>
    <row r="224" spans="4:14" x14ac:dyDescent="0.35">
      <c r="D224" s="13">
        <v>220</v>
      </c>
      <c r="E224" s="14">
        <v>33</v>
      </c>
      <c r="F224" s="14">
        <v>55</v>
      </c>
      <c r="G224" s="14">
        <v>88</v>
      </c>
      <c r="H224" s="15">
        <v>44</v>
      </c>
      <c r="J224" s="5">
        <v>220</v>
      </c>
      <c r="K224" s="8">
        <f t="shared" si="12"/>
        <v>33</v>
      </c>
      <c r="L224" s="6">
        <f t="shared" si="13"/>
        <v>55</v>
      </c>
      <c r="M224" s="6">
        <f t="shared" si="14"/>
        <v>88</v>
      </c>
      <c r="N224" s="6">
        <f t="shared" si="15"/>
        <v>44</v>
      </c>
    </row>
    <row r="225" spans="4:14" x14ac:dyDescent="0.35">
      <c r="D225" s="13">
        <v>221</v>
      </c>
      <c r="E225" s="14">
        <v>33</v>
      </c>
      <c r="F225" s="14">
        <v>55</v>
      </c>
      <c r="G225" s="14">
        <v>89</v>
      </c>
      <c r="H225" s="15">
        <v>44</v>
      </c>
      <c r="J225" s="5">
        <v>221</v>
      </c>
      <c r="K225" s="8">
        <f t="shared" si="12"/>
        <v>33</v>
      </c>
      <c r="L225" s="6">
        <f t="shared" si="13"/>
        <v>55</v>
      </c>
      <c r="M225" s="6">
        <f t="shared" si="14"/>
        <v>88</v>
      </c>
      <c r="N225" s="6">
        <f t="shared" si="15"/>
        <v>44</v>
      </c>
    </row>
    <row r="226" spans="4:14" x14ac:dyDescent="0.35">
      <c r="D226" s="13">
        <v>222</v>
      </c>
      <c r="E226" s="14">
        <v>33</v>
      </c>
      <c r="F226" s="14">
        <v>56</v>
      </c>
      <c r="G226" s="14">
        <v>89</v>
      </c>
      <c r="H226" s="15">
        <v>44</v>
      </c>
      <c r="J226" s="5">
        <v>222</v>
      </c>
      <c r="K226" s="8">
        <f t="shared" si="12"/>
        <v>33</v>
      </c>
      <c r="L226" s="6">
        <f t="shared" si="13"/>
        <v>56</v>
      </c>
      <c r="M226" s="6">
        <f t="shared" si="14"/>
        <v>89</v>
      </c>
      <c r="N226" s="6">
        <f t="shared" si="15"/>
        <v>44</v>
      </c>
    </row>
    <row r="227" spans="4:14" x14ac:dyDescent="0.35">
      <c r="D227" s="13">
        <v>223</v>
      </c>
      <c r="E227" s="14">
        <v>33</v>
      </c>
      <c r="F227" s="14">
        <v>56</v>
      </c>
      <c r="G227" s="14">
        <v>89</v>
      </c>
      <c r="H227" s="15">
        <v>45</v>
      </c>
      <c r="J227" s="5">
        <v>223</v>
      </c>
      <c r="K227" s="8">
        <f t="shared" si="12"/>
        <v>33</v>
      </c>
      <c r="L227" s="6">
        <f t="shared" si="13"/>
        <v>56</v>
      </c>
      <c r="M227" s="6">
        <f t="shared" si="14"/>
        <v>89</v>
      </c>
      <c r="N227" s="6">
        <f t="shared" si="15"/>
        <v>45</v>
      </c>
    </row>
    <row r="228" spans="4:14" x14ac:dyDescent="0.35">
      <c r="D228" s="13">
        <v>224</v>
      </c>
      <c r="E228" s="14">
        <v>34</v>
      </c>
      <c r="F228" s="14">
        <v>56</v>
      </c>
      <c r="G228" s="14">
        <v>89</v>
      </c>
      <c r="H228" s="15">
        <v>45</v>
      </c>
      <c r="J228" s="5">
        <v>224</v>
      </c>
      <c r="K228" s="8">
        <f t="shared" si="12"/>
        <v>34</v>
      </c>
      <c r="L228" s="6">
        <f t="shared" si="13"/>
        <v>56</v>
      </c>
      <c r="M228" s="6">
        <f t="shared" si="14"/>
        <v>90</v>
      </c>
      <c r="N228" s="6">
        <f t="shared" si="15"/>
        <v>45</v>
      </c>
    </row>
    <row r="229" spans="4:14" x14ac:dyDescent="0.35">
      <c r="D229" s="13">
        <v>225</v>
      </c>
      <c r="E229" s="14">
        <v>34</v>
      </c>
      <c r="F229" s="14">
        <v>56</v>
      </c>
      <c r="G229" s="14">
        <v>90</v>
      </c>
      <c r="H229" s="15">
        <v>45</v>
      </c>
      <c r="J229" s="5">
        <v>225</v>
      </c>
      <c r="K229" s="8">
        <f t="shared" si="12"/>
        <v>34</v>
      </c>
      <c r="L229" s="6">
        <f t="shared" si="13"/>
        <v>56</v>
      </c>
      <c r="M229" s="6">
        <f t="shared" si="14"/>
        <v>90</v>
      </c>
      <c r="N229" s="6">
        <f t="shared" si="15"/>
        <v>45</v>
      </c>
    </row>
    <row r="230" spans="4:14" x14ac:dyDescent="0.35">
      <c r="D230" s="13">
        <v>226</v>
      </c>
      <c r="E230" s="14">
        <v>34</v>
      </c>
      <c r="F230" s="14">
        <v>57</v>
      </c>
      <c r="G230" s="14">
        <v>90</v>
      </c>
      <c r="H230" s="15">
        <v>45</v>
      </c>
      <c r="J230" s="5">
        <v>226</v>
      </c>
      <c r="K230" s="8">
        <f t="shared" si="12"/>
        <v>34</v>
      </c>
      <c r="L230" s="6">
        <f t="shared" si="13"/>
        <v>57</v>
      </c>
      <c r="M230" s="6">
        <f t="shared" si="14"/>
        <v>90</v>
      </c>
      <c r="N230" s="6">
        <f t="shared" si="15"/>
        <v>45</v>
      </c>
    </row>
    <row r="231" spans="4:14" x14ac:dyDescent="0.35">
      <c r="D231" s="13">
        <v>227</v>
      </c>
      <c r="E231" s="14">
        <v>34</v>
      </c>
      <c r="F231" s="14">
        <v>57</v>
      </c>
      <c r="G231" s="14">
        <v>91</v>
      </c>
      <c r="H231" s="15">
        <v>45</v>
      </c>
      <c r="J231" s="5">
        <v>227</v>
      </c>
      <c r="K231" s="8">
        <f t="shared" si="12"/>
        <v>34</v>
      </c>
      <c r="L231" s="6">
        <f t="shared" si="13"/>
        <v>57</v>
      </c>
      <c r="M231" s="6">
        <f t="shared" si="14"/>
        <v>91</v>
      </c>
      <c r="N231" s="6">
        <f t="shared" si="15"/>
        <v>45</v>
      </c>
    </row>
    <row r="232" spans="4:14" x14ac:dyDescent="0.35">
      <c r="D232" s="13">
        <v>228</v>
      </c>
      <c r="E232" s="14">
        <v>34</v>
      </c>
      <c r="F232" s="14">
        <v>57</v>
      </c>
      <c r="G232" s="14">
        <v>91</v>
      </c>
      <c r="H232" s="15">
        <v>46</v>
      </c>
      <c r="J232" s="5">
        <v>228</v>
      </c>
      <c r="K232" s="8">
        <f t="shared" si="12"/>
        <v>34</v>
      </c>
      <c r="L232" s="6">
        <f t="shared" si="13"/>
        <v>57</v>
      </c>
      <c r="M232" s="6">
        <f t="shared" si="14"/>
        <v>91</v>
      </c>
      <c r="N232" s="6">
        <f t="shared" si="15"/>
        <v>46</v>
      </c>
    </row>
    <row r="233" spans="4:14" x14ac:dyDescent="0.35">
      <c r="D233" s="13">
        <v>229</v>
      </c>
      <c r="E233" s="14">
        <v>34</v>
      </c>
      <c r="F233" s="14">
        <v>57</v>
      </c>
      <c r="G233" s="14">
        <v>92</v>
      </c>
      <c r="H233" s="15">
        <v>46</v>
      </c>
      <c r="J233" s="5">
        <v>229</v>
      </c>
      <c r="K233" s="8">
        <f t="shared" si="12"/>
        <v>34</v>
      </c>
      <c r="L233" s="6">
        <f t="shared" si="13"/>
        <v>57</v>
      </c>
      <c r="M233" s="6">
        <f t="shared" si="14"/>
        <v>92</v>
      </c>
      <c r="N233" s="6">
        <f t="shared" si="15"/>
        <v>46</v>
      </c>
    </row>
    <row r="234" spans="4:14" x14ac:dyDescent="0.35">
      <c r="D234" s="13">
        <v>230</v>
      </c>
      <c r="E234" s="14">
        <v>35</v>
      </c>
      <c r="F234" s="14">
        <v>57</v>
      </c>
      <c r="G234" s="14">
        <v>92</v>
      </c>
      <c r="H234" s="15">
        <v>46</v>
      </c>
      <c r="J234" s="5">
        <v>230</v>
      </c>
      <c r="K234" s="8">
        <f t="shared" si="12"/>
        <v>35</v>
      </c>
      <c r="L234" s="6">
        <f t="shared" si="13"/>
        <v>58</v>
      </c>
      <c r="M234" s="6">
        <f t="shared" si="14"/>
        <v>92</v>
      </c>
      <c r="N234" s="6">
        <f t="shared" si="15"/>
        <v>46</v>
      </c>
    </row>
    <row r="235" spans="4:14" x14ac:dyDescent="0.35">
      <c r="D235" s="13">
        <v>231</v>
      </c>
      <c r="E235" s="14">
        <v>35</v>
      </c>
      <c r="F235" s="14">
        <v>58</v>
      </c>
      <c r="G235" s="14">
        <v>92</v>
      </c>
      <c r="H235" s="15">
        <v>46</v>
      </c>
      <c r="J235" s="5">
        <v>231</v>
      </c>
      <c r="K235" s="8">
        <f t="shared" si="12"/>
        <v>35</v>
      </c>
      <c r="L235" s="6">
        <f t="shared" si="13"/>
        <v>58</v>
      </c>
      <c r="M235" s="6">
        <f t="shared" si="14"/>
        <v>92</v>
      </c>
      <c r="N235" s="6">
        <f t="shared" si="15"/>
        <v>46</v>
      </c>
    </row>
    <row r="236" spans="4:14" x14ac:dyDescent="0.35">
      <c r="D236" s="13">
        <v>232</v>
      </c>
      <c r="E236" s="14">
        <v>35</v>
      </c>
      <c r="F236" s="14">
        <v>58</v>
      </c>
      <c r="G236" s="14">
        <v>93</v>
      </c>
      <c r="H236" s="15">
        <v>46</v>
      </c>
      <c r="J236" s="5">
        <v>232</v>
      </c>
      <c r="K236" s="8">
        <f t="shared" si="12"/>
        <v>35</v>
      </c>
      <c r="L236" s="6">
        <f t="shared" si="13"/>
        <v>58</v>
      </c>
      <c r="M236" s="6">
        <f t="shared" si="14"/>
        <v>93</v>
      </c>
      <c r="N236" s="6">
        <f t="shared" si="15"/>
        <v>46</v>
      </c>
    </row>
    <row r="237" spans="4:14" x14ac:dyDescent="0.35">
      <c r="D237" s="13">
        <v>233</v>
      </c>
      <c r="E237" s="14">
        <v>35</v>
      </c>
      <c r="F237" s="14">
        <v>58</v>
      </c>
      <c r="G237" s="14">
        <v>93</v>
      </c>
      <c r="H237" s="15">
        <v>47</v>
      </c>
      <c r="J237" s="5">
        <v>233</v>
      </c>
      <c r="K237" s="8">
        <f t="shared" si="12"/>
        <v>35</v>
      </c>
      <c r="L237" s="6">
        <f t="shared" si="13"/>
        <v>58</v>
      </c>
      <c r="M237" s="6">
        <f t="shared" si="14"/>
        <v>93</v>
      </c>
      <c r="N237" s="6">
        <f t="shared" si="15"/>
        <v>47</v>
      </c>
    </row>
    <row r="238" spans="4:14" x14ac:dyDescent="0.35">
      <c r="D238" s="13">
        <v>234</v>
      </c>
      <c r="E238" s="14">
        <v>35</v>
      </c>
      <c r="F238" s="14">
        <v>59</v>
      </c>
      <c r="G238" s="14">
        <v>93</v>
      </c>
      <c r="H238" s="15">
        <v>47</v>
      </c>
      <c r="J238" s="5">
        <v>234</v>
      </c>
      <c r="K238" s="8">
        <f t="shared" si="12"/>
        <v>35</v>
      </c>
      <c r="L238" s="6">
        <f t="shared" si="13"/>
        <v>59</v>
      </c>
      <c r="M238" s="6">
        <f t="shared" si="14"/>
        <v>94</v>
      </c>
      <c r="N238" s="6">
        <f t="shared" si="15"/>
        <v>47</v>
      </c>
    </row>
    <row r="239" spans="4:14" x14ac:dyDescent="0.35">
      <c r="D239" s="13">
        <v>235</v>
      </c>
      <c r="E239" s="14">
        <v>35</v>
      </c>
      <c r="F239" s="14">
        <v>59</v>
      </c>
      <c r="G239" s="14">
        <v>94</v>
      </c>
      <c r="H239" s="15">
        <v>47</v>
      </c>
      <c r="J239" s="5">
        <v>235</v>
      </c>
      <c r="K239" s="8">
        <f t="shared" si="12"/>
        <v>35</v>
      </c>
      <c r="L239" s="6">
        <f t="shared" si="13"/>
        <v>59</v>
      </c>
      <c r="M239" s="6">
        <f t="shared" si="14"/>
        <v>94</v>
      </c>
      <c r="N239" s="6">
        <f t="shared" si="15"/>
        <v>47</v>
      </c>
    </row>
    <row r="240" spans="4:14" x14ac:dyDescent="0.35">
      <c r="D240" s="13">
        <v>236</v>
      </c>
      <c r="E240" s="14">
        <v>35</v>
      </c>
      <c r="F240" s="14">
        <v>59</v>
      </c>
      <c r="G240" s="14">
        <v>95</v>
      </c>
      <c r="H240" s="15">
        <v>47</v>
      </c>
      <c r="J240" s="5">
        <v>236</v>
      </c>
      <c r="K240" s="8">
        <f t="shared" si="12"/>
        <v>35</v>
      </c>
      <c r="L240" s="6">
        <f t="shared" si="13"/>
        <v>59</v>
      </c>
      <c r="M240" s="6">
        <f t="shared" si="14"/>
        <v>94</v>
      </c>
      <c r="N240" s="6">
        <f t="shared" si="15"/>
        <v>47</v>
      </c>
    </row>
    <row r="241" spans="4:14" x14ac:dyDescent="0.35">
      <c r="D241" s="13">
        <v>237</v>
      </c>
      <c r="E241" s="14">
        <v>36</v>
      </c>
      <c r="F241" s="14">
        <v>59</v>
      </c>
      <c r="G241" s="14">
        <v>95</v>
      </c>
      <c r="H241" s="15">
        <v>47</v>
      </c>
      <c r="J241" s="5">
        <v>237</v>
      </c>
      <c r="K241" s="8">
        <f t="shared" si="12"/>
        <v>36</v>
      </c>
      <c r="L241" s="6">
        <f t="shared" si="13"/>
        <v>59</v>
      </c>
      <c r="M241" s="6">
        <f t="shared" si="14"/>
        <v>95</v>
      </c>
      <c r="N241" s="6">
        <f t="shared" si="15"/>
        <v>47</v>
      </c>
    </row>
    <row r="242" spans="4:14" x14ac:dyDescent="0.35">
      <c r="D242" s="13">
        <v>238</v>
      </c>
      <c r="E242" s="14">
        <v>36</v>
      </c>
      <c r="F242" s="14">
        <v>60</v>
      </c>
      <c r="G242" s="14">
        <v>95</v>
      </c>
      <c r="H242" s="15">
        <v>47</v>
      </c>
      <c r="J242" s="5">
        <v>238</v>
      </c>
      <c r="K242" s="8">
        <f t="shared" si="12"/>
        <v>36</v>
      </c>
      <c r="L242" s="6">
        <f t="shared" si="13"/>
        <v>60</v>
      </c>
      <c r="M242" s="6">
        <f t="shared" si="14"/>
        <v>95</v>
      </c>
      <c r="N242" s="6">
        <f t="shared" si="15"/>
        <v>48</v>
      </c>
    </row>
    <row r="243" spans="4:14" x14ac:dyDescent="0.35">
      <c r="D243" s="13">
        <v>239</v>
      </c>
      <c r="E243" s="14">
        <v>36</v>
      </c>
      <c r="F243" s="14">
        <v>60</v>
      </c>
      <c r="G243" s="14">
        <v>96</v>
      </c>
      <c r="H243" s="15">
        <v>47</v>
      </c>
      <c r="J243" s="5">
        <v>239</v>
      </c>
      <c r="K243" s="8">
        <f t="shared" si="12"/>
        <v>36</v>
      </c>
      <c r="L243" s="6">
        <f t="shared" si="13"/>
        <v>60</v>
      </c>
      <c r="M243" s="6">
        <f t="shared" si="14"/>
        <v>96</v>
      </c>
      <c r="N243" s="6">
        <f t="shared" si="15"/>
        <v>48</v>
      </c>
    </row>
    <row r="244" spans="4:14" x14ac:dyDescent="0.35">
      <c r="D244" s="13">
        <v>240</v>
      </c>
      <c r="E244" s="14">
        <v>36</v>
      </c>
      <c r="F244" s="14">
        <v>60</v>
      </c>
      <c r="G244" s="14">
        <v>96</v>
      </c>
      <c r="H244" s="15">
        <v>48</v>
      </c>
      <c r="J244" s="5">
        <v>240</v>
      </c>
      <c r="K244" s="8">
        <f t="shared" si="12"/>
        <v>36</v>
      </c>
      <c r="L244" s="6">
        <f t="shared" si="13"/>
        <v>60</v>
      </c>
      <c r="M244" s="6">
        <f t="shared" si="14"/>
        <v>96</v>
      </c>
      <c r="N244" s="6">
        <f t="shared" si="15"/>
        <v>48</v>
      </c>
    </row>
    <row r="245" spans="4:14" x14ac:dyDescent="0.35">
      <c r="D245" s="13">
        <v>241</v>
      </c>
      <c r="E245" s="14">
        <v>36</v>
      </c>
      <c r="F245" s="14">
        <v>60</v>
      </c>
      <c r="G245" s="14">
        <v>97</v>
      </c>
      <c r="H245" s="15">
        <v>48</v>
      </c>
      <c r="J245" s="5">
        <v>241</v>
      </c>
      <c r="K245" s="8">
        <f t="shared" si="12"/>
        <v>36</v>
      </c>
      <c r="L245" s="6">
        <f t="shared" si="13"/>
        <v>60</v>
      </c>
      <c r="M245" s="6">
        <f t="shared" si="14"/>
        <v>96</v>
      </c>
      <c r="N245" s="6">
        <f t="shared" si="15"/>
        <v>48</v>
      </c>
    </row>
    <row r="246" spans="4:14" x14ac:dyDescent="0.35">
      <c r="D246" s="13">
        <v>242</v>
      </c>
      <c r="E246" s="14">
        <v>36</v>
      </c>
      <c r="F246" s="14">
        <v>61</v>
      </c>
      <c r="G246" s="14">
        <v>97</v>
      </c>
      <c r="H246" s="15">
        <v>48</v>
      </c>
      <c r="J246" s="5">
        <v>242</v>
      </c>
      <c r="K246" s="8">
        <f t="shared" si="12"/>
        <v>36</v>
      </c>
      <c r="L246" s="6">
        <f t="shared" si="13"/>
        <v>61</v>
      </c>
      <c r="M246" s="6">
        <f t="shared" si="14"/>
        <v>97</v>
      </c>
      <c r="N246" s="6">
        <f t="shared" si="15"/>
        <v>48</v>
      </c>
    </row>
    <row r="247" spans="4:14" x14ac:dyDescent="0.35">
      <c r="D247" s="13">
        <v>243</v>
      </c>
      <c r="E247" s="14">
        <v>36</v>
      </c>
      <c r="F247" s="14">
        <v>61</v>
      </c>
      <c r="G247" s="14">
        <v>97</v>
      </c>
      <c r="H247" s="15">
        <v>49</v>
      </c>
      <c r="J247" s="5">
        <v>243</v>
      </c>
      <c r="K247" s="8">
        <f t="shared" si="12"/>
        <v>36</v>
      </c>
      <c r="L247" s="6">
        <f t="shared" si="13"/>
        <v>61</v>
      </c>
      <c r="M247" s="6">
        <f t="shared" si="14"/>
        <v>97</v>
      </c>
      <c r="N247" s="6">
        <f t="shared" si="15"/>
        <v>49</v>
      </c>
    </row>
    <row r="248" spans="4:14" x14ac:dyDescent="0.35">
      <c r="D248" s="13">
        <v>244</v>
      </c>
      <c r="E248" s="14">
        <v>37</v>
      </c>
      <c r="F248" s="14">
        <v>61</v>
      </c>
      <c r="G248" s="14">
        <v>97</v>
      </c>
      <c r="H248" s="15">
        <v>49</v>
      </c>
      <c r="J248" s="5">
        <v>244</v>
      </c>
      <c r="K248" s="8">
        <f t="shared" si="12"/>
        <v>37</v>
      </c>
      <c r="L248" s="6">
        <f t="shared" si="13"/>
        <v>61</v>
      </c>
      <c r="M248" s="6">
        <f t="shared" si="14"/>
        <v>98</v>
      </c>
      <c r="N248" s="6">
        <f t="shared" si="15"/>
        <v>49</v>
      </c>
    </row>
    <row r="249" spans="4:14" x14ac:dyDescent="0.35">
      <c r="D249" s="13">
        <v>245</v>
      </c>
      <c r="E249" s="14">
        <v>37</v>
      </c>
      <c r="F249" s="14">
        <v>61</v>
      </c>
      <c r="G249" s="14">
        <v>98</v>
      </c>
      <c r="H249" s="15">
        <v>49</v>
      </c>
      <c r="J249" s="5">
        <v>245</v>
      </c>
      <c r="K249" s="8">
        <f t="shared" si="12"/>
        <v>37</v>
      </c>
      <c r="L249" s="6">
        <f t="shared" si="13"/>
        <v>61</v>
      </c>
      <c r="M249" s="6">
        <f t="shared" si="14"/>
        <v>98</v>
      </c>
      <c r="N249" s="6">
        <f t="shared" si="15"/>
        <v>49</v>
      </c>
    </row>
    <row r="250" spans="4:14" x14ac:dyDescent="0.35">
      <c r="D250" s="13">
        <v>246</v>
      </c>
      <c r="E250" s="14">
        <v>37</v>
      </c>
      <c r="F250" s="14">
        <v>62</v>
      </c>
      <c r="G250" s="14">
        <v>98</v>
      </c>
      <c r="H250" s="15">
        <v>49</v>
      </c>
      <c r="J250" s="5">
        <v>246</v>
      </c>
      <c r="K250" s="8">
        <f t="shared" si="12"/>
        <v>37</v>
      </c>
      <c r="L250" s="6">
        <f t="shared" si="13"/>
        <v>62</v>
      </c>
      <c r="M250" s="6">
        <f t="shared" si="14"/>
        <v>98</v>
      </c>
      <c r="N250" s="6">
        <f t="shared" si="15"/>
        <v>49</v>
      </c>
    </row>
    <row r="251" spans="4:14" x14ac:dyDescent="0.35">
      <c r="D251" s="13">
        <v>247</v>
      </c>
      <c r="E251" s="14">
        <v>37</v>
      </c>
      <c r="F251" s="14">
        <v>62</v>
      </c>
      <c r="G251" s="14">
        <v>99</v>
      </c>
      <c r="H251" s="15">
        <v>49</v>
      </c>
      <c r="J251" s="5">
        <v>247</v>
      </c>
      <c r="K251" s="8">
        <f t="shared" si="12"/>
        <v>37</v>
      </c>
      <c r="L251" s="6">
        <f t="shared" si="13"/>
        <v>62</v>
      </c>
      <c r="M251" s="6">
        <f t="shared" si="14"/>
        <v>99</v>
      </c>
      <c r="N251" s="6">
        <f t="shared" si="15"/>
        <v>49</v>
      </c>
    </row>
    <row r="252" spans="4:14" x14ac:dyDescent="0.35">
      <c r="D252" s="13">
        <v>248</v>
      </c>
      <c r="E252" s="14">
        <v>37</v>
      </c>
      <c r="F252" s="14">
        <v>62</v>
      </c>
      <c r="G252" s="14">
        <v>99</v>
      </c>
      <c r="H252" s="15">
        <v>50</v>
      </c>
      <c r="J252" s="5">
        <v>248</v>
      </c>
      <c r="K252" s="8">
        <f t="shared" si="12"/>
        <v>37</v>
      </c>
      <c r="L252" s="6">
        <f t="shared" si="13"/>
        <v>62</v>
      </c>
      <c r="M252" s="6">
        <f t="shared" si="14"/>
        <v>99</v>
      </c>
      <c r="N252" s="6">
        <f t="shared" si="15"/>
        <v>50</v>
      </c>
    </row>
    <row r="253" spans="4:14" x14ac:dyDescent="0.35">
      <c r="D253" s="13">
        <v>249</v>
      </c>
      <c r="E253" s="14">
        <v>37</v>
      </c>
      <c r="F253" s="14">
        <v>62</v>
      </c>
      <c r="G253" s="14">
        <v>100</v>
      </c>
      <c r="H253" s="15">
        <v>50</v>
      </c>
      <c r="J253" s="5">
        <v>249</v>
      </c>
      <c r="K253" s="8">
        <f t="shared" si="12"/>
        <v>37</v>
      </c>
      <c r="L253" s="6">
        <f t="shared" si="13"/>
        <v>62</v>
      </c>
      <c r="M253" s="6">
        <f t="shared" si="14"/>
        <v>100</v>
      </c>
      <c r="N253" s="6">
        <f t="shared" si="15"/>
        <v>50</v>
      </c>
    </row>
    <row r="254" spans="4:14" x14ac:dyDescent="0.35">
      <c r="D254" s="13">
        <v>250</v>
      </c>
      <c r="E254" s="14">
        <v>38</v>
      </c>
      <c r="F254" s="14">
        <v>62</v>
      </c>
      <c r="G254" s="14">
        <v>100</v>
      </c>
      <c r="H254" s="15">
        <v>50</v>
      </c>
      <c r="J254" s="5">
        <v>250</v>
      </c>
      <c r="K254" s="8">
        <f t="shared" si="12"/>
        <v>38</v>
      </c>
      <c r="L254" s="6">
        <f t="shared" si="13"/>
        <v>63</v>
      </c>
      <c r="M254" s="6">
        <f t="shared" si="14"/>
        <v>100</v>
      </c>
      <c r="N254" s="6">
        <f t="shared" si="15"/>
        <v>50</v>
      </c>
    </row>
    <row r="255" spans="4:14" x14ac:dyDescent="0.35">
      <c r="D255" s="13">
        <v>251</v>
      </c>
      <c r="E255" s="14">
        <v>38</v>
      </c>
      <c r="F255" s="14">
        <v>63</v>
      </c>
      <c r="G255" s="14">
        <v>100</v>
      </c>
      <c r="H255" s="15">
        <v>50</v>
      </c>
      <c r="J255" s="5">
        <v>251</v>
      </c>
      <c r="K255" s="8">
        <f t="shared" si="12"/>
        <v>38</v>
      </c>
      <c r="L255" s="6">
        <f t="shared" si="13"/>
        <v>63</v>
      </c>
      <c r="M255" s="6">
        <f t="shared" si="14"/>
        <v>100</v>
      </c>
      <c r="N255" s="6">
        <f t="shared" si="15"/>
        <v>50</v>
      </c>
    </row>
    <row r="256" spans="4:14" x14ac:dyDescent="0.35">
      <c r="D256" s="13">
        <v>252</v>
      </c>
      <c r="E256" s="14">
        <v>38</v>
      </c>
      <c r="F256" s="14">
        <v>63</v>
      </c>
      <c r="G256" s="14">
        <v>101</v>
      </c>
      <c r="H256" s="15">
        <v>50</v>
      </c>
      <c r="J256" s="5">
        <v>252</v>
      </c>
      <c r="K256" s="8">
        <f t="shared" si="12"/>
        <v>38</v>
      </c>
      <c r="L256" s="6">
        <f t="shared" si="13"/>
        <v>63</v>
      </c>
      <c r="M256" s="6">
        <f t="shared" si="14"/>
        <v>101</v>
      </c>
      <c r="N256" s="6">
        <f t="shared" si="15"/>
        <v>50</v>
      </c>
    </row>
    <row r="257" spans="4:14" x14ac:dyDescent="0.35">
      <c r="D257" s="13">
        <v>253</v>
      </c>
      <c r="E257" s="14">
        <v>38</v>
      </c>
      <c r="F257" s="14">
        <v>63</v>
      </c>
      <c r="G257" s="14">
        <v>101</v>
      </c>
      <c r="H257" s="15">
        <v>51</v>
      </c>
      <c r="J257" s="5">
        <v>253</v>
      </c>
      <c r="K257" s="8">
        <f t="shared" si="12"/>
        <v>38</v>
      </c>
      <c r="L257" s="6">
        <f t="shared" si="13"/>
        <v>63</v>
      </c>
      <c r="M257" s="6">
        <f t="shared" si="14"/>
        <v>101</v>
      </c>
      <c r="N257" s="6">
        <f t="shared" si="15"/>
        <v>51</v>
      </c>
    </row>
    <row r="258" spans="4:14" x14ac:dyDescent="0.35">
      <c r="D258" s="13">
        <v>254</v>
      </c>
      <c r="E258" s="14">
        <v>38</v>
      </c>
      <c r="F258" s="14">
        <v>64</v>
      </c>
      <c r="G258" s="14">
        <v>101</v>
      </c>
      <c r="H258" s="15">
        <v>51</v>
      </c>
      <c r="J258" s="5">
        <v>254</v>
      </c>
      <c r="K258" s="8">
        <f t="shared" si="12"/>
        <v>38</v>
      </c>
      <c r="L258" s="6">
        <f t="shared" si="13"/>
        <v>64</v>
      </c>
      <c r="M258" s="6">
        <f t="shared" si="14"/>
        <v>102</v>
      </c>
      <c r="N258" s="6">
        <f t="shared" si="15"/>
        <v>51</v>
      </c>
    </row>
    <row r="259" spans="4:14" x14ac:dyDescent="0.35">
      <c r="D259" s="13">
        <v>255</v>
      </c>
      <c r="E259" s="14">
        <v>38</v>
      </c>
      <c r="F259" s="14">
        <v>64</v>
      </c>
      <c r="G259" s="14">
        <v>102</v>
      </c>
      <c r="H259" s="15">
        <v>51</v>
      </c>
      <c r="J259" s="5">
        <v>255</v>
      </c>
      <c r="K259" s="8">
        <f t="shared" si="12"/>
        <v>38</v>
      </c>
      <c r="L259" s="6">
        <f t="shared" si="13"/>
        <v>64</v>
      </c>
      <c r="M259" s="6">
        <f t="shared" si="14"/>
        <v>102</v>
      </c>
      <c r="N259" s="6">
        <f t="shared" si="15"/>
        <v>51</v>
      </c>
    </row>
    <row r="260" spans="4:14" x14ac:dyDescent="0.35">
      <c r="D260" s="13">
        <v>256</v>
      </c>
      <c r="E260" s="14">
        <v>38</v>
      </c>
      <c r="F260" s="14">
        <v>64</v>
      </c>
      <c r="G260" s="14">
        <v>103</v>
      </c>
      <c r="H260" s="15">
        <v>51</v>
      </c>
      <c r="J260" s="5">
        <v>256</v>
      </c>
      <c r="K260" s="8">
        <f t="shared" si="12"/>
        <v>38</v>
      </c>
      <c r="L260" s="6">
        <f t="shared" si="13"/>
        <v>64</v>
      </c>
      <c r="M260" s="6">
        <f t="shared" si="14"/>
        <v>102</v>
      </c>
      <c r="N260" s="6">
        <f t="shared" si="15"/>
        <v>51</v>
      </c>
    </row>
    <row r="261" spans="4:14" x14ac:dyDescent="0.35">
      <c r="D261" s="13">
        <v>257</v>
      </c>
      <c r="E261" s="14">
        <v>39</v>
      </c>
      <c r="F261" s="14">
        <v>64</v>
      </c>
      <c r="G261" s="14">
        <v>103</v>
      </c>
      <c r="H261" s="15">
        <v>51</v>
      </c>
      <c r="J261" s="5">
        <v>257</v>
      </c>
      <c r="K261" s="8">
        <f t="shared" si="12"/>
        <v>39</v>
      </c>
      <c r="L261" s="6">
        <f t="shared" si="13"/>
        <v>64</v>
      </c>
      <c r="M261" s="6">
        <f t="shared" si="14"/>
        <v>103</v>
      </c>
      <c r="N261" s="6">
        <f t="shared" si="15"/>
        <v>51</v>
      </c>
    </row>
    <row r="262" spans="4:14" x14ac:dyDescent="0.35">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x14ac:dyDescent="0.35">
      <c r="D263" s="13">
        <v>259</v>
      </c>
      <c r="E263" s="14">
        <v>39</v>
      </c>
      <c r="F263" s="14">
        <v>65</v>
      </c>
      <c r="G263" s="14">
        <v>104</v>
      </c>
      <c r="H263" s="15">
        <v>51</v>
      </c>
      <c r="J263" s="5">
        <v>259</v>
      </c>
      <c r="K263" s="8">
        <f t="shared" si="16"/>
        <v>39</v>
      </c>
      <c r="L263" s="6">
        <f t="shared" si="17"/>
        <v>65</v>
      </c>
      <c r="M263" s="6">
        <f t="shared" si="18"/>
        <v>104</v>
      </c>
      <c r="N263" s="6">
        <f t="shared" si="19"/>
        <v>52</v>
      </c>
    </row>
    <row r="264" spans="4:14" x14ac:dyDescent="0.35">
      <c r="D264" s="13">
        <v>260</v>
      </c>
      <c r="E264" s="14">
        <v>39</v>
      </c>
      <c r="F264" s="14">
        <v>65</v>
      </c>
      <c r="G264" s="14">
        <v>104</v>
      </c>
      <c r="H264" s="15">
        <v>52</v>
      </c>
      <c r="J264" s="5">
        <v>260</v>
      </c>
      <c r="K264" s="8">
        <f t="shared" si="16"/>
        <v>39</v>
      </c>
      <c r="L264" s="6">
        <f t="shared" si="17"/>
        <v>65</v>
      </c>
      <c r="M264" s="6">
        <f t="shared" si="18"/>
        <v>104</v>
      </c>
      <c r="N264" s="6">
        <f t="shared" si="19"/>
        <v>52</v>
      </c>
    </row>
    <row r="265" spans="4:14" x14ac:dyDescent="0.35">
      <c r="D265" s="13">
        <v>261</v>
      </c>
      <c r="E265" s="14">
        <v>39</v>
      </c>
      <c r="F265" s="14">
        <v>65</v>
      </c>
      <c r="G265" s="14">
        <v>105</v>
      </c>
      <c r="H265" s="15">
        <v>52</v>
      </c>
      <c r="J265" s="5">
        <v>261</v>
      </c>
      <c r="K265" s="8">
        <f t="shared" si="16"/>
        <v>39</v>
      </c>
      <c r="L265" s="6">
        <f t="shared" si="17"/>
        <v>65</v>
      </c>
      <c r="M265" s="6">
        <f t="shared" si="18"/>
        <v>104</v>
      </c>
      <c r="N265" s="6">
        <f t="shared" si="19"/>
        <v>52</v>
      </c>
    </row>
    <row r="266" spans="4:14" x14ac:dyDescent="0.35">
      <c r="D266" s="13">
        <v>262</v>
      </c>
      <c r="E266" s="14">
        <v>39</v>
      </c>
      <c r="F266" s="14">
        <v>66</v>
      </c>
      <c r="G266" s="14">
        <v>105</v>
      </c>
      <c r="H266" s="15">
        <v>52</v>
      </c>
      <c r="J266" s="5">
        <v>262</v>
      </c>
      <c r="K266" s="8">
        <f t="shared" si="16"/>
        <v>39</v>
      </c>
      <c r="L266" s="6">
        <f t="shared" si="17"/>
        <v>66</v>
      </c>
      <c r="M266" s="6">
        <f t="shared" si="18"/>
        <v>105</v>
      </c>
      <c r="N266" s="6">
        <f t="shared" si="19"/>
        <v>52</v>
      </c>
    </row>
    <row r="267" spans="4:14" x14ac:dyDescent="0.35">
      <c r="D267" s="13">
        <v>263</v>
      </c>
      <c r="E267" s="14">
        <v>39</v>
      </c>
      <c r="F267" s="14">
        <v>66</v>
      </c>
      <c r="G267" s="14">
        <v>105</v>
      </c>
      <c r="H267" s="15">
        <v>53</v>
      </c>
      <c r="J267" s="5">
        <v>263</v>
      </c>
      <c r="K267" s="8">
        <f t="shared" si="16"/>
        <v>39</v>
      </c>
      <c r="L267" s="6">
        <f t="shared" si="17"/>
        <v>66</v>
      </c>
      <c r="M267" s="6">
        <f t="shared" si="18"/>
        <v>105</v>
      </c>
      <c r="N267" s="6">
        <f t="shared" si="19"/>
        <v>53</v>
      </c>
    </row>
    <row r="268" spans="4:14" x14ac:dyDescent="0.35">
      <c r="D268" s="13">
        <v>264</v>
      </c>
      <c r="E268" s="14">
        <v>40</v>
      </c>
      <c r="F268" s="14">
        <v>66</v>
      </c>
      <c r="G268" s="14">
        <v>105</v>
      </c>
      <c r="H268" s="15">
        <v>53</v>
      </c>
      <c r="J268" s="5">
        <v>264</v>
      </c>
      <c r="K268" s="8">
        <f t="shared" si="16"/>
        <v>40</v>
      </c>
      <c r="L268" s="6">
        <f t="shared" si="17"/>
        <v>66</v>
      </c>
      <c r="M268" s="6">
        <f t="shared" si="18"/>
        <v>106</v>
      </c>
      <c r="N268" s="6">
        <f t="shared" si="19"/>
        <v>53</v>
      </c>
    </row>
    <row r="269" spans="4:14" x14ac:dyDescent="0.35">
      <c r="D269" s="16">
        <v>265</v>
      </c>
      <c r="E269" s="17">
        <v>40</v>
      </c>
      <c r="F269" s="17">
        <v>66</v>
      </c>
      <c r="G269" s="17">
        <v>106</v>
      </c>
      <c r="H269" s="18">
        <v>53</v>
      </c>
      <c r="J269" s="5">
        <v>265</v>
      </c>
      <c r="K269" s="8">
        <f t="shared" si="16"/>
        <v>40</v>
      </c>
      <c r="L269" s="6">
        <f t="shared" si="17"/>
        <v>66</v>
      </c>
      <c r="M269" s="6">
        <f t="shared" si="18"/>
        <v>106</v>
      </c>
      <c r="N269" s="6">
        <f t="shared" si="19"/>
        <v>53</v>
      </c>
    </row>
  </sheetData>
  <phoneticPr fontId="11"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2.xml>��< ? x m l   v e r s i o n = " 1 . 0 "   e n c o d i n g = " u t f - 1 6 " ? > < D a t a M a s h u p   x m l n s = " h t t p : / / s c h e m a s . m i c r o s o f t . c o m / D a t a M a s h u p " > A A A A A B U D A A B Q S w M E F A A C A A g A b E V K W U 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G x F S 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R U p Z K I p H u A 4 A A A A R A A A A E w A c A E Z v c m 1 1 b G F z L 1 N l Y 3 R p b 2 4 x L m 0 g o h g A K K A U A A A A A A A A A A A A A A A A A A A A A A A A A A A A K 0 5 N L s n M z 1 M I h t C G 1 g B Q S w E C L Q A U A A I A C A B s R U p Z Q x 5 w m 6 U A A A D 3 A A A A E g A A A A A A A A A A A A A A A A A A A A A A Q 2 9 u Z m l n L 1 B h Y 2 t h Z 2 U u e G 1 s U E s B A i 0 A F A A C A A g A b E V K W Q / K 6 a u k A A A A 6 Q A A A B M A A A A A A A A A A A A A A A A A 8 Q A A A F t D b 2 5 0 Z W 5 0 X 1 R 5 c G V z X S 5 4 b W x Q S w E C L Q A U A A I A C A B s R U 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w 6 s z 6 h + k 0 K X Z u D I l 1 i s Y Q A A A A A C A A A A A A A D Z g A A w A A A A B A A A A B Z k L X u U e 9 q 1 p 7 s X + A F F v m 4 A A A A A A S A A A C g A A A A E A A A A C G Q h S V b F R U E + H o s 1 R l B X T J Q A A A A D 8 t x 7 v P L s R a I 0 f i b i + V 5 N B G t G j C u M E p c y w Z F 7 h h f Z Z M / c Y a S F 7 O c j p L S k F 5 A M Q V z 7 i W + H H f 3 D L 7 Z n r Z 9 K n x Y L f V d N j 0 f r P m Z r i G U L y 6 A d H o U A A A A d M l 7 e Q 2 F O Y g R a r I 7 R c k 7 8 D C n v w 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11531-B769-4929-806F-2A05A4882D77}">
  <ds:schemaRefs>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54c9f48a-5cd9-41d9-b6c2-36466c55415e"/>
    <ds:schemaRef ds:uri="http://schemas.microsoft.com/office/infopath/2007/PartnerControls"/>
    <ds:schemaRef ds:uri="c8cd16cf-b28a-4d08-8e2d-9d89ab9eec4e"/>
    <ds:schemaRef ds:uri="http://purl.org/dc/dcmitype/"/>
    <ds:schemaRef ds:uri="http://purl.org/dc/elements/1.1/"/>
  </ds:schemaRefs>
</ds:datastoreItem>
</file>

<file path=customXml/itemProps2.xml><?xml version="1.0" encoding="utf-8"?>
<ds:datastoreItem xmlns:ds="http://schemas.openxmlformats.org/officeDocument/2006/customXml" ds:itemID="{9B790A50-2428-4E55-8419-3541D68934A4}">
  <ds:schemaRefs>
    <ds:schemaRef ds:uri="http://schemas.microsoft.com/DataMashup"/>
  </ds:schemaRefs>
</ds:datastoreItem>
</file>

<file path=customXml/itemProps3.xml><?xml version="1.0" encoding="utf-8"?>
<ds:datastoreItem xmlns:ds="http://schemas.openxmlformats.org/officeDocument/2006/customXml" ds:itemID="{54FC3BD7-0E34-4706-B249-29BC33185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A81C5A-E469-465D-89D2-BFC9DC1354C6}">
  <ds:schemaRefs>
    <ds:schemaRef ds:uri="http://schemas.microsoft.com/sharepoint/events"/>
  </ds:schemaRefs>
</ds:datastoreItem>
</file>

<file path=customXml/itemProps5.xml><?xml version="1.0" encoding="utf-8"?>
<ds:datastoreItem xmlns:ds="http://schemas.openxmlformats.org/officeDocument/2006/customXml" ds:itemID="{7FABBCC0-ACB8-4D78-A2D7-9D1C7C6D8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MB-Stateside Trvl Expense Claim</vt:lpstr>
      <vt:lpstr>Versions</vt:lpstr>
      <vt:lpstr>Data</vt:lpstr>
      <vt:lpstr>'MB-Stateside Trvl Expense Claim'!Print_Area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Carrie Minard</cp:lastModifiedBy>
  <cp:lastPrinted>2024-01-26T21:26:52Z</cp:lastPrinted>
  <dcterms:created xsi:type="dcterms:W3CDTF">2023-10-16T18:04:08Z</dcterms:created>
  <dcterms:modified xsi:type="dcterms:W3CDTF">2025-01-10T22:44:23Z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